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Ex1.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showInkAnnotation="0"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099712F6-0460-744B-90F8-FFAD2C71598A}" xr6:coauthVersionLast="47" xr6:coauthVersionMax="47" xr10:uidLastSave="{00000000-0000-0000-0000-000000000000}"/>
  <bookViews>
    <workbookView xWindow="10700" yWindow="6820" windowWidth="28580" windowHeight="18080" tabRatio="627" activeTab="1" xr2:uid="{00000000-000D-0000-FFFF-FFFF00000000}"/>
  </bookViews>
  <sheets>
    <sheet name="CB_DATA_" sheetId="79" state="veryHidden" r:id="rId1"/>
    <sheet name="Copyright" sheetId="90" r:id="rId2"/>
    <sheet name="cash-flow-growth-eg" sheetId="85" r:id="rId3"/>
    <sheet name="realized-returns-table" sheetId="88" r:id="rId4"/>
    <sheet name="msft-stock-analysis" sheetId="86" r:id="rId5"/>
    <sheet name="splits" sheetId="91" r:id="rId6"/>
    <sheet name="avg-sd-ret" sheetId="89" r:id="rId7"/>
    <sheet name="msft-crsp-data" sheetId="87" r:id="rId8"/>
    <sheet name="Format Definitions" sheetId="81" r:id="rId9"/>
  </sheets>
  <definedNames>
    <definedName name="_xlchart.v1.0" hidden="1">'avg-sd-ret'!$B$378:$B$437</definedName>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frbmnleaszqk8pfb" localSheetId="5">splits!#REF!</definedName>
    <definedName name="npval" localSheetId="1">#REF!</definedName>
    <definedName name="npval" localSheetId="8">#REF!</definedName>
    <definedName name="npval" localSheetId="5">#REF!</definedName>
    <definedName name="npval">#REF!</definedName>
    <definedName name="npval_new" localSheetId="5">#REF!</definedName>
    <definedName name="npval_new">#REF!</definedName>
    <definedName name="ok6hbbepmtljoy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91" l="1"/>
  <c r="F5" i="91"/>
  <c r="F6" i="91"/>
  <c r="F3" i="91"/>
  <c r="D4" i="91"/>
  <c r="D5" i="91"/>
  <c r="D6" i="91"/>
  <c r="D3" i="91"/>
  <c r="B448" i="89"/>
  <c r="B447" i="89"/>
  <c r="B446" i="89"/>
  <c r="D436" i="89"/>
  <c r="D435" i="89"/>
  <c r="D434" i="89"/>
  <c r="D433" i="89"/>
  <c r="D432" i="89"/>
  <c r="D431" i="89"/>
  <c r="D430" i="89"/>
  <c r="D429" i="89"/>
  <c r="D428" i="89"/>
  <c r="D427" i="89"/>
  <c r="D426" i="89"/>
  <c r="D425" i="89"/>
  <c r="D424" i="89"/>
  <c r="D423" i="89"/>
  <c r="D422" i="89"/>
  <c r="D421" i="89"/>
  <c r="D420" i="89"/>
  <c r="D419" i="89"/>
  <c r="D418" i="89"/>
  <c r="D417" i="89"/>
  <c r="D416" i="89"/>
  <c r="D415" i="89"/>
  <c r="D414" i="89"/>
  <c r="D413" i="89"/>
  <c r="D412" i="89"/>
  <c r="D411" i="89"/>
  <c r="D410" i="89"/>
  <c r="D409" i="89"/>
  <c r="D408" i="89"/>
  <c r="D407" i="89"/>
  <c r="D406" i="89"/>
  <c r="D405" i="89"/>
  <c r="D404" i="89"/>
  <c r="D403" i="89"/>
  <c r="D402" i="89"/>
  <c r="D401" i="89"/>
  <c r="D400" i="89"/>
  <c r="D399" i="89"/>
  <c r="D398" i="89"/>
  <c r="D397" i="89"/>
  <c r="D396" i="89"/>
  <c r="D395" i="89"/>
  <c r="D394" i="89"/>
  <c r="D393" i="89"/>
  <c r="D392" i="89"/>
  <c r="D391" i="89"/>
  <c r="D390" i="89"/>
  <c r="D389" i="89"/>
  <c r="D388" i="89"/>
  <c r="D387" i="89"/>
  <c r="D386" i="89"/>
  <c r="D385" i="89"/>
  <c r="D384" i="89"/>
  <c r="D383" i="89"/>
  <c r="D382" i="89"/>
  <c r="D381" i="89"/>
  <c r="D380" i="89"/>
  <c r="D379" i="89"/>
  <c r="D378" i="89"/>
  <c r="D437" i="89"/>
  <c r="B443" i="89"/>
  <c r="B445" i="89"/>
  <c r="B442" i="89"/>
  <c r="B441" i="89"/>
  <c r="B440" i="89"/>
  <c r="B439" i="89"/>
  <c r="K10" i="88"/>
  <c r="K11" i="88"/>
  <c r="K12" i="88"/>
  <c r="K13" i="88"/>
  <c r="K14" i="88"/>
  <c r="K15" i="88"/>
  <c r="K16" i="88"/>
  <c r="K17" i="88"/>
  <c r="K18" i="88"/>
  <c r="K19" i="88"/>
  <c r="K20" i="88"/>
  <c r="K9" i="88"/>
  <c r="I10" i="88"/>
  <c r="I11" i="88"/>
  <c r="I12" i="88"/>
  <c r="I13" i="88"/>
  <c r="I14" i="88"/>
  <c r="I15" i="88"/>
  <c r="I16" i="88"/>
  <c r="I17" i="88"/>
  <c r="I18" i="88"/>
  <c r="I19" i="88"/>
  <c r="I20" i="88"/>
  <c r="I9" i="88"/>
  <c r="M9" i="88"/>
  <c r="R9" i="88" s="1"/>
  <c r="M11" i="88"/>
  <c r="R11" i="88" s="1"/>
  <c r="M12" i="88"/>
  <c r="R12" i="88" s="1"/>
  <c r="M13" i="88"/>
  <c r="R13" i="88" s="1"/>
  <c r="M14" i="88"/>
  <c r="R14" i="88" s="1"/>
  <c r="M15" i="88"/>
  <c r="R15" i="88" s="1"/>
  <c r="M16" i="88"/>
  <c r="R16" i="88" s="1"/>
  <c r="M17" i="88"/>
  <c r="R17" i="88" s="1"/>
  <c r="M18" i="88"/>
  <c r="R18" i="88" s="1"/>
  <c r="M19" i="88"/>
  <c r="R19" i="88" s="1"/>
  <c r="M20" i="88"/>
  <c r="R20" i="88" s="1"/>
  <c r="M10" i="88"/>
  <c r="R10" i="88" s="1"/>
  <c r="W22" i="86"/>
  <c r="U22" i="86"/>
  <c r="S22" i="86"/>
  <c r="Q22" i="86"/>
  <c r="W21" i="86"/>
  <c r="U21" i="86"/>
  <c r="S21" i="86"/>
  <c r="Q21" i="86"/>
  <c r="Q23" i="86"/>
  <c r="S23" i="86"/>
  <c r="U23" i="86"/>
  <c r="H12" i="86"/>
  <c r="H9" i="86"/>
  <c r="H10" i="86" s="1"/>
  <c r="H11" i="86" s="1"/>
  <c r="H8" i="86"/>
  <c r="W23" i="86" s="1"/>
  <c r="W32" i="86"/>
  <c r="U32" i="86"/>
  <c r="S32" i="86"/>
  <c r="Q32" i="86"/>
  <c r="W29" i="86"/>
  <c r="W30" i="86" s="1"/>
  <c r="W34" i="86" s="1"/>
  <c r="U29" i="86"/>
  <c r="U30" i="86" s="1"/>
  <c r="U34" i="86" s="1"/>
  <c r="S29" i="86"/>
  <c r="S30" i="86" s="1"/>
  <c r="S34" i="86" s="1"/>
  <c r="Q29" i="86"/>
  <c r="Q30" i="86" s="1"/>
  <c r="Q34" i="86" s="1"/>
  <c r="O20" i="88" l="1"/>
  <c r="H14" i="86"/>
  <c r="U33" i="86"/>
  <c r="W33" i="86"/>
  <c r="Q33" i="86"/>
  <c r="S33" i="86"/>
  <c r="H53" i="86"/>
  <c r="L49" i="86"/>
  <c r="J49" i="86"/>
  <c r="H37" i="86"/>
  <c r="C33" i="86"/>
  <c r="H33" i="86"/>
  <c r="C32" i="86"/>
  <c r="C31" i="86"/>
  <c r="H31" i="86"/>
  <c r="H50" i="86" s="1"/>
  <c r="H20" i="86"/>
  <c r="H19" i="86"/>
  <c r="H13" i="86"/>
  <c r="H17" i="86"/>
  <c r="X1048575" i="85"/>
  <c r="H52" i="86" l="1"/>
  <c r="H32" i="86"/>
  <c r="H40" i="86" s="1"/>
  <c r="H41" i="86" s="1"/>
  <c r="AB1048575" i="85"/>
  <c r="I6" i="85"/>
  <c r="J14" i="85" s="1"/>
  <c r="H42" i="86" l="1"/>
  <c r="H38" i="86"/>
  <c r="H39" i="86" s="1"/>
  <c r="J15" i="85"/>
  <c r="J17" i="85"/>
  <c r="J8" i="85"/>
  <c r="J9" i="85" s="1"/>
  <c r="J11" i="85"/>
  <c r="J6" i="85"/>
  <c r="K6" i="85" s="1"/>
  <c r="L6" i="85" s="1"/>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H43" i="86" l="1"/>
  <c r="K14" i="85"/>
  <c r="K11" i="85"/>
  <c r="L11" i="85" s="1"/>
  <c r="M11" i="85" s="1"/>
  <c r="J12" i="85"/>
  <c r="K8" i="85"/>
  <c r="L8" i="85" s="1"/>
  <c r="M8" i="85" s="1"/>
  <c r="K17" i="85"/>
  <c r="J18" i="85"/>
  <c r="M6" i="85"/>
  <c r="D12" i="81"/>
  <c r="E12" i="81" s="1"/>
  <c r="C12" i="81"/>
  <c r="C32" i="81"/>
  <c r="L14" i="85" l="1"/>
  <c r="K15" i="85"/>
  <c r="K12" i="85"/>
  <c r="L17" i="85"/>
  <c r="M17" i="85" s="1"/>
  <c r="K18" i="85"/>
  <c r="K9" i="85"/>
  <c r="M9" i="85"/>
  <c r="L9" i="85"/>
  <c r="M14" i="85" l="1"/>
  <c r="M15" i="85" s="1"/>
  <c r="L15" i="85"/>
  <c r="L18" i="85"/>
  <c r="L12" i="85"/>
  <c r="M12" i="85"/>
  <c r="M18" i="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Roberts, Michael</author>
  </authors>
  <commentList>
    <comment ref="B6" authorId="0" shapeId="0" xr:uid="{88E7A80C-3343-824E-B6F8-06E4CCD417E8}">
      <text>
        <r>
          <rPr>
            <b/>
            <sz val="10"/>
            <color rgb="FF000000"/>
            <rFont val="Tahoma"/>
            <family val="2"/>
          </rPr>
          <t>Roberts, Michael:</t>
        </r>
        <r>
          <rPr>
            <sz val="10"/>
            <color rgb="FF000000"/>
            <rFont val="Tahoma"/>
            <family val="2"/>
          </rPr>
          <t xml:space="preserve">
</t>
        </r>
        <r>
          <rPr>
            <sz val="10"/>
            <color rgb="FF000000"/>
            <rFont val="Tahoma"/>
            <family val="2"/>
          </rPr>
          <t>Closing price on 2/9/2022</t>
        </r>
      </text>
    </comment>
  </commentList>
</comments>
</file>

<file path=xl/sharedStrings.xml><?xml version="1.0" encoding="utf-8"?>
<sst xmlns="http://schemas.openxmlformats.org/spreadsheetml/2006/main" count="1438" uniqueCount="174">
  <si>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</si>
  <si>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</si>
  <si>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</si>
  <si>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</si>
  <si>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</si>
  <si>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</si>
  <si>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</si>
  <si>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</si>
  <si>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</si>
  <si>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</si>
  <si>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</si>
  <si>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</si>
  <si>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</si>
  <si>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</si>
  <si>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</si>
  <si>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</si>
  <si>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</si>
  <si>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</si>
  <si>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</si>
  <si>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</si>
  <si>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</si>
  <si>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</si>
  <si>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</si>
  <si>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</si>
  <si>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</si>
  <si>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</si>
  <si>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</si>
  <si>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</si>
  <si>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</si>
  <si>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</si>
  <si>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</si>
  <si>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</si>
  <si>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</si>
  <si>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</si>
  <si>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</si>
  <si>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</si>
  <si>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</si>
  <si>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</si>
  <si>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</si>
  <si>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</si>
  <si>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</si>
  <si>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</si>
  <si>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</si>
  <si>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</si>
  <si>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</si>
  <si>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</si>
  <si>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</si>
  <si>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</si>
  <si>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</si>
  <si>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</si>
  <si>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</si>
  <si>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</si>
  <si>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</si>
  <si>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</si>
  <si>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Step</t>
  </si>
  <si>
    <t>growth rate 2</t>
  </si>
  <si>
    <t>growth rate 1</t>
  </si>
  <si>
    <t>Cash flows 1</t>
  </si>
  <si>
    <t>Cash flows 2</t>
  </si>
  <si>
    <t>$mil</t>
  </si>
  <si>
    <t>Cash flows 3</t>
  </si>
  <si>
    <t>growth rate 3</t>
  </si>
  <si>
    <t>Year-on-year (YoY) growth</t>
  </si>
  <si>
    <t>&amp;</t>
  </si>
  <si>
    <t>\hline</t>
  </si>
  <si>
    <t>\\</t>
  </si>
  <si>
    <t>\multicolumn{5}{c}{Period}\\</t>
  </si>
  <si>
    <t>Cash flows 4</t>
  </si>
  <si>
    <t>Market cap ($bil)</t>
  </si>
  <si>
    <t>Shares outstanding (bil)</t>
  </si>
  <si>
    <t>Forward dividend yield</t>
  </si>
  <si>
    <t>PERMNO</t>
  </si>
  <si>
    <t>date</t>
  </si>
  <si>
    <t>SHRCD</t>
  </si>
  <si>
    <t>TICKER</t>
  </si>
  <si>
    <t>COMNAM</t>
  </si>
  <si>
    <t>PERMCO</t>
  </si>
  <si>
    <t>DISTCD</t>
  </si>
  <si>
    <t>DIVAMT</t>
  </si>
  <si>
    <t>FACPR</t>
  </si>
  <si>
    <t>FACSHR</t>
  </si>
  <si>
    <t>PRC</t>
  </si>
  <si>
    <t>VOL</t>
  </si>
  <si>
    <t>RET</t>
  </si>
  <si>
    <t>SHROUT</t>
  </si>
  <si>
    <t>CFACPR</t>
  </si>
  <si>
    <t>CFACSHR</t>
  </si>
  <si>
    <t>RETX</t>
  </si>
  <si>
    <t>vwretd</t>
  </si>
  <si>
    <t>vwretx</t>
  </si>
  <si>
    <t>sprtrn</t>
  </si>
  <si>
    <t>MSFT</t>
  </si>
  <si>
    <t>MICROSOFT CORP</t>
  </si>
  <si>
    <t>C</t>
  </si>
  <si>
    <t>2021A</t>
  </si>
  <si>
    <t>2022P</t>
  </si>
  <si>
    <t>2023P</t>
  </si>
  <si>
    <t>Microsoft Corp.</t>
  </si>
  <si>
    <t>Info</t>
  </si>
  <si>
    <t>Data</t>
  </si>
  <si>
    <t>Source: Yahoo! Finance, February 10, 2022</t>
  </si>
  <si>
    <t>Dividend payout ratio</t>
  </si>
  <si>
    <t>Forward P/E ratio</t>
  </si>
  <si>
    <t>TTM P/E ratio</t>
  </si>
  <si>
    <t>Forward EPS</t>
  </si>
  <si>
    <t>TTM EPS</t>
  </si>
  <si>
    <t>TTM Earnings ($bil)</t>
  </si>
  <si>
    <t>Share price ($)</t>
  </si>
  <si>
    <t>Forward dividend per share</t>
  </si>
  <si>
    <t>TTM dividend yield</t>
  </si>
  <si>
    <t>TTM dividend per share</t>
  </si>
  <si>
    <t>Forward payout ratio</t>
  </si>
  <si>
    <t>Earnings ($bil)</t>
  </si>
  <si>
    <t>Dividends ($bil)</t>
  </si>
  <si>
    <t>Earnings per share, EPS ($)</t>
  </si>
  <si>
    <t>Price-to-earnings ratio, P/E</t>
  </si>
  <si>
    <t>Dividends per share, DPS ($)</t>
  </si>
  <si>
    <t>Dividend yield</t>
  </si>
  <si>
    <t>Dividend per share, DPS</t>
  </si>
  <si>
    <t>Earnings growth</t>
  </si>
  <si>
    <t>\multicolumn{4}{c}{Market information}</t>
  </si>
  <si>
    <t>\multicolumn{4}{c}{Trailing twelve months (ttm)}</t>
  </si>
  <si>
    <t>\multicolumn{4}{c}{Forward estimates}</t>
  </si>
  <si>
    <t>Return on equity (ROE)</t>
  </si>
  <si>
    <t xml:space="preserve">&amp; </t>
  </si>
  <si>
    <t>P/E ratio 3/31/2020</t>
  </si>
  <si>
    <t>P/E ratio 3/31/2019</t>
  </si>
  <si>
    <t>P/E ratio 3/31/2018</t>
  </si>
  <si>
    <t>Microsoft</t>
  </si>
  <si>
    <t>Amazon</t>
  </si>
  <si>
    <t>P/E (ttm) ratios historical and comps</t>
  </si>
  <si>
    <t>Google</t>
  </si>
  <si>
    <t>Apple</t>
  </si>
  <si>
    <t>Oracle</t>
  </si>
  <si>
    <t>IBM</t>
  </si>
  <si>
    <t>Market</t>
  </si>
  <si>
    <t>Microsoft payout info</t>
  </si>
  <si>
    <t>Dividends</t>
  </si>
  <si>
    <t>Repurchases</t>
  </si>
  <si>
    <t>Issuances</t>
  </si>
  <si>
    <t>Total payout</t>
  </si>
  <si>
    <t>* Historical data is June fiscal year end, 2022 is ttm as of February 2022</t>
  </si>
  <si>
    <t>Total net payout</t>
  </si>
  <si>
    <t>Earnings</t>
  </si>
  <si>
    <t>Total payout ratio</t>
  </si>
  <si>
    <t>Net Payout ratio</t>
  </si>
  <si>
    <t>TTM dividend payout ratio</t>
  </si>
  <si>
    <t>Market cap</t>
  </si>
  <si>
    <t>Price per share (\$)</t>
  </si>
  <si>
    <t>Shares outstanding (mil)</t>
  </si>
  <si>
    <t>Forward EPS Growth rate</t>
  </si>
  <si>
    <t>Date</t>
  </si>
  <si>
    <t>Price</t>
  </si>
  <si>
    <t>Dividend</t>
  </si>
  <si>
    <t>Return</t>
  </si>
  <si>
    <t>per Share</t>
  </si>
  <si>
    <t>Annual</t>
  </si>
  <si>
    <t>Yield</t>
  </si>
  <si>
    <t>Total</t>
  </si>
  <si>
    <t>Microsoft historical return data</t>
  </si>
  <si>
    <t>Count (N)</t>
  </si>
  <si>
    <t xml:space="preserve">Average </t>
  </si>
  <si>
    <t>Average (last 2)</t>
  </si>
  <si>
    <t>Average (last 3)</t>
  </si>
  <si>
    <t>SD (2017-2021)</t>
  </si>
  <si>
    <t>Var (2017-2021)</t>
  </si>
  <si>
    <t>Average (2017-2021)</t>
  </si>
  <si>
    <t>avg (2017-2021)</t>
  </si>
  <si>
    <t>Min (2017-2021)</t>
  </si>
  <si>
    <t>Max (2017-2021)</t>
  </si>
  <si>
    <t>Price ($/share)</t>
  </si>
  <si>
    <t>Shares (000s)</t>
  </si>
  <si>
    <t>Return Unadj.</t>
  </si>
  <si>
    <t>Return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</si>
</sst>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0.00%;\(#,##0.00%\);#,##0.00%"/>
    <numFmt numFmtId="184" formatCode="#,##0.000%;\(#,##0.000%\);#,##0.000%"/>
  </numFmts>
  <fonts count="48" x14ac:knownFonts="1">
    <font>
      <sz val="10"/>
      <name val="Arial"/>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u/>
      <sz val="10"/>
      <color theme="10"/>
      <name val="Arial"/>
      <family val="2"/>
    </font>
    <font>
      <sz val="10"/>
      <color rgb="FF000000"/>
      <name val="Tahoma"/>
      <family val="2"/>
    </font>
    <font>
      <b/>
      <sz val="10"/>
      <color rgb="FF000000"/>
      <name val="Tahoma"/>
      <family val="2"/>
    </font>
    <font>
      <b/>
      <sz val="14"/>
      <name val="Arial"/>
      <family val="2"/>
    </font>
    <font>
      <sz val="11"/>
      <color theme="1"/>
      <name val="Calibri"/>
      <family val="2"/>
      <scheme val="minor"/>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s>
  <borders count="19">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s>
  <cellStyleXfs count="12125">
    <xf numFmtId="0" fontId="0" fillId="0" borderId="0"/>
    <xf numFmtId="0" fontId="26" fillId="2" borderId="1" applyNumberFormat="0" applyAlignment="0" applyProtection="0"/>
    <xf numFmtId="0" fontId="23" fillId="3" borderId="1" applyNumberFormat="0" applyAlignment="0" applyProtection="0"/>
    <xf numFmtId="0" fontId="27" fillId="0" borderId="14"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9" fillId="12" borderId="0" applyNumberFormat="0" applyBorder="0" applyAlignment="0" applyProtection="0"/>
    <xf numFmtId="0" fontId="21" fillId="21" borderId="12"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5"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17"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2" fillId="6" borderId="0" applyFill="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3" fillId="6" borderId="0" applyFill="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33"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7" fontId="32"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6" fontId="6" fillId="6" borderId="0" applyFill="0">
      <alignment horizontal="right"/>
    </xf>
    <xf numFmtId="0" fontId="22" fillId="0" borderId="13" applyNumberFormat="0" applyFill="0" applyAlignment="0" applyProtection="0"/>
    <xf numFmtId="0" fontId="28" fillId="7" borderId="0" applyNumberFormat="0" applyBorder="0" applyAlignment="0" applyProtection="0"/>
    <xf numFmtId="0" fontId="29" fillId="3" borderId="4" applyNumberFormat="0" applyAlignment="0" applyProtection="0"/>
    <xf numFmtId="0" fontId="25" fillId="0" borderId="0" applyNumberFormat="0" applyFill="0" applyBorder="0" applyAlignment="0" applyProtection="0"/>
    <xf numFmtId="0" fontId="30" fillId="0" borderId="5" applyNumberFormat="0" applyFill="0" applyAlignment="0" applyProtection="0"/>
    <xf numFmtId="0" fontId="9" fillId="8" borderId="0" applyNumberFormat="0" applyBorder="0" applyAlignment="0" applyProtection="0"/>
    <xf numFmtId="0" fontId="9" fillId="14" borderId="0" applyNumberFormat="0" applyBorder="0" applyAlignment="0" applyProtection="0"/>
    <xf numFmtId="0" fontId="12" fillId="18" borderId="7" applyNumberFormat="0" applyAlignment="0" applyProtection="0"/>
    <xf numFmtId="0" fontId="18" fillId="0" borderId="0" applyAlignment="0">
      <protection locked="0"/>
    </xf>
    <xf numFmtId="0" fontId="9" fillId="9" borderId="0" applyNumberFormat="0" applyBorder="0" applyAlignment="0" applyProtection="0"/>
    <xf numFmtId="0" fontId="9" fillId="9" borderId="0" applyNumberFormat="0" applyBorder="0" applyAlignment="0" applyProtection="0"/>
    <xf numFmtId="0" fontId="13" fillId="0" borderId="0" applyNumberFormat="0" applyFill="0" applyBorder="0" applyAlignment="0" applyProtection="0"/>
    <xf numFmtId="0" fontId="19" fillId="0" borderId="11" applyNumberFormat="0" applyFill="0" applyAlignment="0" applyProtection="0"/>
    <xf numFmtId="0" fontId="9" fillId="10" borderId="0" applyNumberFormat="0" applyBorder="0" applyAlignment="0" applyProtection="0"/>
    <xf numFmtId="0" fontId="9" fillId="10" borderId="0" applyNumberFormat="0" applyBorder="0" applyAlignment="0" applyProtection="0"/>
    <xf numFmtId="0" fontId="14" fillId="19" borderId="0" applyNumberFormat="0" applyBorder="0" applyAlignment="0" applyProtection="0"/>
    <xf numFmtId="0" fontId="20" fillId="2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0" borderId="8" applyNumberFormat="0" applyFill="0" applyAlignment="0" applyProtection="0"/>
    <xf numFmtId="0" fontId="2" fillId="0" borderId="0"/>
    <xf numFmtId="0" fontId="10" fillId="16" borderId="0" applyNumberFormat="0" applyBorder="0" applyAlignment="0" applyProtection="0"/>
    <xf numFmtId="0" fontId="16" fillId="0" borderId="9" applyNumberFormat="0" applyFill="0" applyAlignment="0" applyProtection="0"/>
    <xf numFmtId="0" fontId="9" fillId="13" borderId="0" applyNumberFormat="0" applyBorder="0" applyAlignment="0" applyProtection="0"/>
    <xf numFmtId="0" fontId="17" fillId="0" borderId="10" applyNumberFormat="0" applyFill="0" applyAlignment="0" applyProtection="0"/>
    <xf numFmtId="0" fontId="35"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165" fontId="2" fillId="22" borderId="0" applyNumberFormat="0" applyFont="0" applyAlignment="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33"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1"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34"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32"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4"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33" fillId="6" borderId="0" applyFill="0">
      <alignment horizontal="right"/>
    </xf>
    <xf numFmtId="170" fontId="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 fontId="32" fillId="0" borderId="0">
      <alignment horizont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3"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2" fillId="23" borderId="18"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2" fillId="0" borderId="0"/>
    <xf numFmtId="175" fontId="32" fillId="0" borderId="0"/>
    <xf numFmtId="176" fontId="32" fillId="0" borderId="0"/>
    <xf numFmtId="177" fontId="32" fillId="0" borderId="0"/>
    <xf numFmtId="178" fontId="32" fillId="0" borderId="0"/>
    <xf numFmtId="179" fontId="32" fillId="0" borderId="0"/>
    <xf numFmtId="180" fontId="32" fillId="0" borderId="0"/>
    <xf numFmtId="181" fontId="32" fillId="0" borderId="0">
      <alignment horizontal="center"/>
    </xf>
    <xf numFmtId="182" fontId="32" fillId="0" borderId="0">
      <alignment horizontal="center"/>
    </xf>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7" fontId="4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3" fillId="0" borderId="0" applyNumberFormat="0" applyFill="0" applyBorder="0" applyAlignment="0" applyProtection="0"/>
    <xf numFmtId="0" fontId="47" fillId="0" borderId="0"/>
  </cellStyleXfs>
  <cellXfs count="49">
    <xf numFmtId="0" fontId="0" fillId="0" borderId="0" xfId="0"/>
    <xf numFmtId="0" fontId="36" fillId="0" borderId="0" xfId="0" applyFont="1"/>
    <xf numFmtId="0" fontId="0" fillId="0" borderId="0" xfId="0" quotePrefix="1"/>
    <xf numFmtId="0" fontId="0" fillId="0" borderId="2" xfId="0" applyBorder="1"/>
    <xf numFmtId="174" fontId="33" fillId="0" borderId="0" xfId="11899"/>
    <xf numFmtId="175" fontId="33" fillId="0" borderId="0" xfId="11900"/>
    <xf numFmtId="176" fontId="33" fillId="0" borderId="0" xfId="11901"/>
    <xf numFmtId="177" fontId="33" fillId="0" borderId="0" xfId="11902"/>
    <xf numFmtId="178" fontId="33" fillId="0" borderId="0" xfId="11903"/>
    <xf numFmtId="179" fontId="33" fillId="0" borderId="0" xfId="11904"/>
    <xf numFmtId="180" fontId="33" fillId="0" borderId="0" xfId="11905"/>
    <xf numFmtId="181" fontId="33" fillId="0" borderId="0" xfId="11906">
      <alignment horizontal="center"/>
    </xf>
    <xf numFmtId="182" fontId="33" fillId="0" borderId="0" xfId="11907">
      <alignment horizontal="center"/>
    </xf>
    <xf numFmtId="174" fontId="32" fillId="0" borderId="0" xfId="11908"/>
    <xf numFmtId="175" fontId="32" fillId="0" borderId="0" xfId="11909"/>
    <xf numFmtId="176" fontId="32" fillId="0" borderId="0" xfId="11910"/>
    <xf numFmtId="177" fontId="32" fillId="0" borderId="0" xfId="11911"/>
    <xf numFmtId="178" fontId="32" fillId="0" borderId="0" xfId="11912"/>
    <xf numFmtId="179" fontId="32" fillId="0" borderId="0" xfId="11913"/>
    <xf numFmtId="180" fontId="32" fillId="0" borderId="0" xfId="11914"/>
    <xf numFmtId="181" fontId="32" fillId="0" borderId="0" xfId="11915">
      <alignment horizontal="center"/>
    </xf>
    <xf numFmtId="182" fontId="32" fillId="0" borderId="0" xfId="11916">
      <alignment horizontal="center"/>
    </xf>
    <xf numFmtId="174" fontId="34" fillId="0" borderId="0" xfId="11917"/>
    <xf numFmtId="175" fontId="34" fillId="0" borderId="0" xfId="11918"/>
    <xf numFmtId="176" fontId="34" fillId="0" borderId="0" xfId="11919"/>
    <xf numFmtId="177" fontId="34" fillId="0" borderId="0" xfId="11920"/>
    <xf numFmtId="178" fontId="34" fillId="0" borderId="0" xfId="11921"/>
    <xf numFmtId="179" fontId="34" fillId="0" borderId="0" xfId="11922"/>
    <xf numFmtId="180" fontId="34" fillId="0" borderId="0" xfId="11923"/>
    <xf numFmtId="181" fontId="34" fillId="0" borderId="0" xfId="11924">
      <alignment horizontal="center"/>
    </xf>
    <xf numFmtId="182" fontId="34" fillId="0" borderId="0" xfId="11925">
      <alignment horizontal="center"/>
    </xf>
    <xf numFmtId="177" fontId="41" fillId="0" borderId="0" xfId="11926"/>
    <xf numFmtId="0" fontId="42" fillId="0" borderId="0" xfId="0" applyFont="1"/>
    <xf numFmtId="0" fontId="36" fillId="0" borderId="2" xfId="0" applyFont="1" applyBorder="1"/>
    <xf numFmtId="0" fontId="2" fillId="0" borderId="0" xfId="0" applyFont="1"/>
    <xf numFmtId="0" fontId="43" fillId="0" borderId="0" xfId="12123"/>
    <xf numFmtId="0" fontId="46" fillId="0" borderId="0" xfId="0" applyFont="1"/>
    <xf numFmtId="0" fontId="2" fillId="0" borderId="2" xfId="0" applyFont="1" applyBorder="1" applyAlignment="1">
      <alignment horizontal="right"/>
    </xf>
    <xf numFmtId="183" fontId="32" fillId="0" borderId="0" xfId="11912" applyNumberFormat="1"/>
    <xf numFmtId="177" fontId="0" fillId="0" borderId="0" xfId="0" applyNumberFormat="1"/>
    <xf numFmtId="175" fontId="33" fillId="0" borderId="2" xfId="11900" applyBorder="1"/>
    <xf numFmtId="49" fontId="0" fillId="0" borderId="0" xfId="0" applyNumberFormat="1"/>
    <xf numFmtId="184" fontId="32" fillId="0" borderId="0" xfId="11912" applyNumberFormat="1"/>
    <xf numFmtId="184" fontId="0" fillId="0" borderId="0" xfId="0" applyNumberFormat="1"/>
    <xf numFmtId="0" fontId="47" fillId="0" borderId="0" xfId="12124"/>
    <xf numFmtId="14" fontId="47" fillId="0" borderId="0" xfId="12124" applyNumberFormat="1"/>
    <xf numFmtId="0" fontId="30" fillId="0" borderId="2" xfId="12124" applyFont="1" applyBorder="1"/>
    <xf numFmtId="175" fontId="32" fillId="0" borderId="0" xfId="11911" applyNumberFormat="1"/>
    <xf numFmtId="0" fontId="0" fillId="0" borderId="0" xfId="0" applyAlignment="1">
      <alignment horizontal="center"/>
    </xf>
  </cellXfs>
  <cellStyles count="12125">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3"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rmal 3" xfId="12124" xr:uid="{498498E1-3895-D545-B351-D0DACE3027B0}"/>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'avg-sd-ret'!$A$378:$A$437</c:f>
              <c:numCache>
                <c:formatCode>General</c:formatCode>
                <c:ptCount val="60"/>
                <c:pt idx="0">
                  <c:v>20170131</c:v>
                </c:pt>
                <c:pt idx="1">
                  <c:v>20170228</c:v>
                </c:pt>
                <c:pt idx="2">
                  <c:v>20170331</c:v>
                </c:pt>
                <c:pt idx="3">
                  <c:v>20170428</c:v>
                </c:pt>
                <c:pt idx="4">
                  <c:v>20170531</c:v>
                </c:pt>
                <c:pt idx="5">
                  <c:v>20170630</c:v>
                </c:pt>
                <c:pt idx="6">
                  <c:v>20170731</c:v>
                </c:pt>
                <c:pt idx="7">
                  <c:v>20170831</c:v>
                </c:pt>
                <c:pt idx="8">
                  <c:v>20170929</c:v>
                </c:pt>
                <c:pt idx="9">
                  <c:v>20171031</c:v>
                </c:pt>
                <c:pt idx="10">
                  <c:v>20171130</c:v>
                </c:pt>
                <c:pt idx="11">
                  <c:v>20171229</c:v>
                </c:pt>
                <c:pt idx="12">
                  <c:v>20180131</c:v>
                </c:pt>
                <c:pt idx="13">
                  <c:v>20180228</c:v>
                </c:pt>
                <c:pt idx="14">
                  <c:v>20180329</c:v>
                </c:pt>
                <c:pt idx="15">
                  <c:v>20180430</c:v>
                </c:pt>
                <c:pt idx="16">
                  <c:v>20180531</c:v>
                </c:pt>
                <c:pt idx="17">
                  <c:v>20180629</c:v>
                </c:pt>
                <c:pt idx="18">
                  <c:v>20180731</c:v>
                </c:pt>
                <c:pt idx="19">
                  <c:v>20180831</c:v>
                </c:pt>
                <c:pt idx="20">
                  <c:v>20180928</c:v>
                </c:pt>
                <c:pt idx="21">
                  <c:v>20181031</c:v>
                </c:pt>
                <c:pt idx="22">
                  <c:v>20181130</c:v>
                </c:pt>
                <c:pt idx="23">
                  <c:v>20181231</c:v>
                </c:pt>
                <c:pt idx="24">
                  <c:v>20190131</c:v>
                </c:pt>
                <c:pt idx="25">
                  <c:v>20190228</c:v>
                </c:pt>
                <c:pt idx="26">
                  <c:v>20190329</c:v>
                </c:pt>
                <c:pt idx="27">
                  <c:v>20190430</c:v>
                </c:pt>
                <c:pt idx="28">
                  <c:v>20190531</c:v>
                </c:pt>
                <c:pt idx="29">
                  <c:v>20190628</c:v>
                </c:pt>
                <c:pt idx="30">
                  <c:v>20190731</c:v>
                </c:pt>
                <c:pt idx="31">
                  <c:v>20190830</c:v>
                </c:pt>
                <c:pt idx="32">
                  <c:v>20190930</c:v>
                </c:pt>
                <c:pt idx="33">
                  <c:v>20191031</c:v>
                </c:pt>
                <c:pt idx="34">
                  <c:v>20191129</c:v>
                </c:pt>
                <c:pt idx="35">
                  <c:v>20191231</c:v>
                </c:pt>
                <c:pt idx="36">
                  <c:v>20200131</c:v>
                </c:pt>
                <c:pt idx="37">
                  <c:v>20200228</c:v>
                </c:pt>
                <c:pt idx="38">
                  <c:v>20200331</c:v>
                </c:pt>
                <c:pt idx="39">
                  <c:v>20200430</c:v>
                </c:pt>
                <c:pt idx="40">
                  <c:v>20200529</c:v>
                </c:pt>
                <c:pt idx="41">
                  <c:v>20200630</c:v>
                </c:pt>
                <c:pt idx="42">
                  <c:v>20200731</c:v>
                </c:pt>
                <c:pt idx="43">
                  <c:v>20200831</c:v>
                </c:pt>
                <c:pt idx="44">
                  <c:v>20200930</c:v>
                </c:pt>
                <c:pt idx="45">
                  <c:v>20201030</c:v>
                </c:pt>
                <c:pt idx="46">
                  <c:v>20201130</c:v>
                </c:pt>
                <c:pt idx="47">
                  <c:v>20201231</c:v>
                </c:pt>
                <c:pt idx="48">
                  <c:v>20210129</c:v>
                </c:pt>
                <c:pt idx="49">
                  <c:v>20210226</c:v>
                </c:pt>
                <c:pt idx="50">
                  <c:v>20210331</c:v>
                </c:pt>
                <c:pt idx="51">
                  <c:v>20210430</c:v>
                </c:pt>
                <c:pt idx="52">
                  <c:v>20210528</c:v>
                </c:pt>
                <c:pt idx="53">
                  <c:v>20210630</c:v>
                </c:pt>
                <c:pt idx="54">
                  <c:v>20210730</c:v>
                </c:pt>
                <c:pt idx="55">
                  <c:v>20210831</c:v>
                </c:pt>
                <c:pt idx="56">
                  <c:v>20210930</c:v>
                </c:pt>
                <c:pt idx="57">
                  <c:v>20211029</c:v>
                </c:pt>
                <c:pt idx="58">
                  <c:v>20211130</c:v>
                </c:pt>
                <c:pt idx="59">
                  <c:v>20211231</c:v>
                </c:pt>
              </c:numCache>
            </c:numRef>
          </c:cat>
          <c:val>
            <c:numRef>
              <c:f>'avg-sd-ret'!$B$378:$B$437</c:f>
              <c:numCache>
                <c:formatCode>#,##0.00%;\(#,##0.00%\);#,##0.00%</c:formatCode>
                <c:ptCount val="60"/>
                <c:pt idx="0">
                  <c:v>4.0392999999999998E-2</c:v>
                </c:pt>
                <c:pt idx="1">
                  <c:v>-4.3309999999999998E-3</c:v>
                </c:pt>
                <c:pt idx="2">
                  <c:v>2.9384E-2</c:v>
                </c:pt>
                <c:pt idx="3">
                  <c:v>3.9477999999999999E-2</c:v>
                </c:pt>
                <c:pt idx="4">
                  <c:v>2.5853999999999999E-2</c:v>
                </c:pt>
                <c:pt idx="5">
                  <c:v>-1.303E-2</c:v>
                </c:pt>
                <c:pt idx="6">
                  <c:v>5.4692999999999999E-2</c:v>
                </c:pt>
                <c:pt idx="7">
                  <c:v>3.3838E-2</c:v>
                </c:pt>
                <c:pt idx="8">
                  <c:v>-3.7450000000000001E-3</c:v>
                </c:pt>
                <c:pt idx="9">
                  <c:v>0.11666</c:v>
                </c:pt>
                <c:pt idx="10">
                  <c:v>1.6951000000000001E-2</c:v>
                </c:pt>
                <c:pt idx="11">
                  <c:v>1.6277E-2</c:v>
                </c:pt>
                <c:pt idx="12">
                  <c:v>0.110708</c:v>
                </c:pt>
                <c:pt idx="13">
                  <c:v>-8.6309999999999998E-3</c:v>
                </c:pt>
                <c:pt idx="14">
                  <c:v>-2.6661000000000001E-2</c:v>
                </c:pt>
                <c:pt idx="15">
                  <c:v>2.4652E-2</c:v>
                </c:pt>
                <c:pt idx="16">
                  <c:v>6.1377000000000001E-2</c:v>
                </c:pt>
                <c:pt idx="17">
                  <c:v>-2.3270000000000001E-3</c:v>
                </c:pt>
                <c:pt idx="18">
                  <c:v>7.5753000000000001E-2</c:v>
                </c:pt>
                <c:pt idx="19">
                  <c:v>6.2877000000000002E-2</c:v>
                </c:pt>
                <c:pt idx="20">
                  <c:v>1.8161E-2</c:v>
                </c:pt>
                <c:pt idx="21">
                  <c:v>-6.6100999999999993E-2</c:v>
                </c:pt>
                <c:pt idx="22">
                  <c:v>4.2505000000000001E-2</c:v>
                </c:pt>
                <c:pt idx="23">
                  <c:v>-8.4046999999999997E-2</c:v>
                </c:pt>
                <c:pt idx="24">
                  <c:v>2.8157999999999999E-2</c:v>
                </c:pt>
                <c:pt idx="25">
                  <c:v>7.7181E-2</c:v>
                </c:pt>
                <c:pt idx="26">
                  <c:v>5.2754000000000002E-2</c:v>
                </c:pt>
                <c:pt idx="27">
                  <c:v>0.10734299999999999</c:v>
                </c:pt>
                <c:pt idx="28">
                  <c:v>-4.9464000000000001E-2</c:v>
                </c:pt>
                <c:pt idx="29">
                  <c:v>8.3117999999999997E-2</c:v>
                </c:pt>
                <c:pt idx="30">
                  <c:v>1.7243999999999999E-2</c:v>
                </c:pt>
                <c:pt idx="31">
                  <c:v>1.5044E-2</c:v>
                </c:pt>
                <c:pt idx="32">
                  <c:v>8.4869999999999998E-3</c:v>
                </c:pt>
                <c:pt idx="33">
                  <c:v>3.1216000000000001E-2</c:v>
                </c:pt>
                <c:pt idx="34">
                  <c:v>5.9427000000000001E-2</c:v>
                </c:pt>
                <c:pt idx="35">
                  <c:v>4.1749000000000001E-2</c:v>
                </c:pt>
                <c:pt idx="36">
                  <c:v>7.9454999999999998E-2</c:v>
                </c:pt>
                <c:pt idx="37">
                  <c:v>-4.5291999999999999E-2</c:v>
                </c:pt>
                <c:pt idx="38">
                  <c:v>-2.6540999999999999E-2</c:v>
                </c:pt>
                <c:pt idx="39">
                  <c:v>0.136326</c:v>
                </c:pt>
                <c:pt idx="40">
                  <c:v>2.5388999999999998E-2</c:v>
                </c:pt>
                <c:pt idx="41">
                  <c:v>0.110559</c:v>
                </c:pt>
                <c:pt idx="42">
                  <c:v>7.3709999999999999E-3</c:v>
                </c:pt>
                <c:pt idx="43">
                  <c:v>0.10258</c:v>
                </c:pt>
                <c:pt idx="44">
                  <c:v>-6.7396999999999999E-2</c:v>
                </c:pt>
                <c:pt idx="45">
                  <c:v>-3.737E-2</c:v>
                </c:pt>
                <c:pt idx="46">
                  <c:v>6.0058E-2</c:v>
                </c:pt>
                <c:pt idx="47">
                  <c:v>3.9005999999999999E-2</c:v>
                </c:pt>
                <c:pt idx="48">
                  <c:v>4.2892E-2</c:v>
                </c:pt>
                <c:pt idx="49">
                  <c:v>4.2249999999999996E-3</c:v>
                </c:pt>
                <c:pt idx="50">
                  <c:v>1.4588E-2</c:v>
                </c:pt>
                <c:pt idx="51">
                  <c:v>6.9601999999999997E-2</c:v>
                </c:pt>
                <c:pt idx="52">
                  <c:v>-7.6930000000000002E-3</c:v>
                </c:pt>
                <c:pt idx="53">
                  <c:v>8.4988999999999995E-2</c:v>
                </c:pt>
                <c:pt idx="54">
                  <c:v>5.1716999999999999E-2</c:v>
                </c:pt>
                <c:pt idx="55">
                  <c:v>6.1527999999999999E-2</c:v>
                </c:pt>
                <c:pt idx="56">
                  <c:v>-6.6118999999999997E-2</c:v>
                </c:pt>
                <c:pt idx="57">
                  <c:v>0.176291</c:v>
                </c:pt>
                <c:pt idx="58">
                  <c:v>-1.2359999999999999E-3</c:v>
                </c:pt>
                <c:pt idx="59">
                  <c:v>1.7333000000000001E-2</c:v>
                </c:pt>
              </c:numCache>
            </c:numRef>
          </c:val>
          <c:smooth val="0"/>
          <c:extLst>
            <c:ext xmlns:c16="http://schemas.microsoft.com/office/drawing/2014/chart" uri="{C3380CC4-5D6E-409C-BE32-E72D297353CC}">
              <c16:uniqueId val="{00000002-2B60-054A-8DAF-175D68B3D4AA}"/>
            </c:ext>
          </c:extLst>
        </c:ser>
        <c:ser>
          <c:idx val="1"/>
          <c:order val="1"/>
          <c:spPr>
            <a:ln w="19050" cap="rnd">
              <a:solidFill>
                <a:schemeClr val="accent2"/>
              </a:solidFill>
              <a:prstDash val="dash"/>
              <a:round/>
            </a:ln>
            <a:effectLst/>
          </c:spPr>
          <c:marker>
            <c:symbol val="none"/>
          </c:marker>
          <c:cat>
            <c:numRef>
              <c:f>'avg-sd-ret'!$A$378:$A$437</c:f>
              <c:numCache>
                <c:formatCode>General</c:formatCode>
                <c:ptCount val="60"/>
                <c:pt idx="0">
                  <c:v>20170131</c:v>
                </c:pt>
                <c:pt idx="1">
                  <c:v>20170228</c:v>
                </c:pt>
                <c:pt idx="2">
                  <c:v>20170331</c:v>
                </c:pt>
                <c:pt idx="3">
                  <c:v>20170428</c:v>
                </c:pt>
                <c:pt idx="4">
                  <c:v>20170531</c:v>
                </c:pt>
                <c:pt idx="5">
                  <c:v>20170630</c:v>
                </c:pt>
                <c:pt idx="6">
                  <c:v>20170731</c:v>
                </c:pt>
                <c:pt idx="7">
                  <c:v>20170831</c:v>
                </c:pt>
                <c:pt idx="8">
                  <c:v>20170929</c:v>
                </c:pt>
                <c:pt idx="9">
                  <c:v>20171031</c:v>
                </c:pt>
                <c:pt idx="10">
                  <c:v>20171130</c:v>
                </c:pt>
                <c:pt idx="11">
                  <c:v>20171229</c:v>
                </c:pt>
                <c:pt idx="12">
                  <c:v>20180131</c:v>
                </c:pt>
                <c:pt idx="13">
                  <c:v>20180228</c:v>
                </c:pt>
                <c:pt idx="14">
                  <c:v>20180329</c:v>
                </c:pt>
                <c:pt idx="15">
                  <c:v>20180430</c:v>
                </c:pt>
                <c:pt idx="16">
                  <c:v>20180531</c:v>
                </c:pt>
                <c:pt idx="17">
                  <c:v>20180629</c:v>
                </c:pt>
                <c:pt idx="18">
                  <c:v>20180731</c:v>
                </c:pt>
                <c:pt idx="19">
                  <c:v>20180831</c:v>
                </c:pt>
                <c:pt idx="20">
                  <c:v>20180928</c:v>
                </c:pt>
                <c:pt idx="21">
                  <c:v>20181031</c:v>
                </c:pt>
                <c:pt idx="22">
                  <c:v>20181130</c:v>
                </c:pt>
                <c:pt idx="23">
                  <c:v>20181231</c:v>
                </c:pt>
                <c:pt idx="24">
                  <c:v>20190131</c:v>
                </c:pt>
                <c:pt idx="25">
                  <c:v>20190228</c:v>
                </c:pt>
                <c:pt idx="26">
                  <c:v>20190329</c:v>
                </c:pt>
                <c:pt idx="27">
                  <c:v>20190430</c:v>
                </c:pt>
                <c:pt idx="28">
                  <c:v>20190531</c:v>
                </c:pt>
                <c:pt idx="29">
                  <c:v>20190628</c:v>
                </c:pt>
                <c:pt idx="30">
                  <c:v>20190731</c:v>
                </c:pt>
                <c:pt idx="31">
                  <c:v>20190830</c:v>
                </c:pt>
                <c:pt idx="32">
                  <c:v>20190930</c:v>
                </c:pt>
                <c:pt idx="33">
                  <c:v>20191031</c:v>
                </c:pt>
                <c:pt idx="34">
                  <c:v>20191129</c:v>
                </c:pt>
                <c:pt idx="35">
                  <c:v>20191231</c:v>
                </c:pt>
                <c:pt idx="36">
                  <c:v>20200131</c:v>
                </c:pt>
                <c:pt idx="37">
                  <c:v>20200228</c:v>
                </c:pt>
                <c:pt idx="38">
                  <c:v>20200331</c:v>
                </c:pt>
                <c:pt idx="39">
                  <c:v>20200430</c:v>
                </c:pt>
                <c:pt idx="40">
                  <c:v>20200529</c:v>
                </c:pt>
                <c:pt idx="41">
                  <c:v>20200630</c:v>
                </c:pt>
                <c:pt idx="42">
                  <c:v>20200731</c:v>
                </c:pt>
                <c:pt idx="43">
                  <c:v>20200831</c:v>
                </c:pt>
                <c:pt idx="44">
                  <c:v>20200930</c:v>
                </c:pt>
                <c:pt idx="45">
                  <c:v>20201030</c:v>
                </c:pt>
                <c:pt idx="46">
                  <c:v>20201130</c:v>
                </c:pt>
                <c:pt idx="47">
                  <c:v>20201231</c:v>
                </c:pt>
                <c:pt idx="48">
                  <c:v>20210129</c:v>
                </c:pt>
                <c:pt idx="49">
                  <c:v>20210226</c:v>
                </c:pt>
                <c:pt idx="50">
                  <c:v>20210331</c:v>
                </c:pt>
                <c:pt idx="51">
                  <c:v>20210430</c:v>
                </c:pt>
                <c:pt idx="52">
                  <c:v>20210528</c:v>
                </c:pt>
                <c:pt idx="53">
                  <c:v>20210630</c:v>
                </c:pt>
                <c:pt idx="54">
                  <c:v>20210730</c:v>
                </c:pt>
                <c:pt idx="55">
                  <c:v>20210831</c:v>
                </c:pt>
                <c:pt idx="56">
                  <c:v>20210930</c:v>
                </c:pt>
                <c:pt idx="57">
                  <c:v>20211029</c:v>
                </c:pt>
                <c:pt idx="58">
                  <c:v>20211130</c:v>
                </c:pt>
                <c:pt idx="59">
                  <c:v>20211231</c:v>
                </c:pt>
              </c:numCache>
            </c:numRef>
          </c:cat>
          <c:val>
            <c:numRef>
              <c:f>'avg-sd-ret'!$D$378:$D$437</c:f>
              <c:numCache>
                <c:formatCode>#,##0.000%;\(#,##0.000%\);#,##0.000%</c:formatCode>
                <c:ptCount val="60"/>
                <c:pt idx="0">
                  <c:v>3.1086766666666672E-2</c:v>
                </c:pt>
                <c:pt idx="1">
                  <c:v>3.1086766666666672E-2</c:v>
                </c:pt>
                <c:pt idx="2">
                  <c:v>3.1086766666666672E-2</c:v>
                </c:pt>
                <c:pt idx="3">
                  <c:v>3.1086766666666672E-2</c:v>
                </c:pt>
                <c:pt idx="4">
                  <c:v>3.1086766666666672E-2</c:v>
                </c:pt>
                <c:pt idx="5">
                  <c:v>3.1086766666666672E-2</c:v>
                </c:pt>
                <c:pt idx="6">
                  <c:v>3.1086766666666672E-2</c:v>
                </c:pt>
                <c:pt idx="7">
                  <c:v>3.1086766666666672E-2</c:v>
                </c:pt>
                <c:pt idx="8">
                  <c:v>3.1086766666666672E-2</c:v>
                </c:pt>
                <c:pt idx="9">
                  <c:v>3.1086766666666672E-2</c:v>
                </c:pt>
                <c:pt idx="10">
                  <c:v>3.1086766666666672E-2</c:v>
                </c:pt>
                <c:pt idx="11">
                  <c:v>3.1086766666666672E-2</c:v>
                </c:pt>
                <c:pt idx="12">
                  <c:v>3.1086766666666672E-2</c:v>
                </c:pt>
                <c:pt idx="13">
                  <c:v>3.1086766666666672E-2</c:v>
                </c:pt>
                <c:pt idx="14">
                  <c:v>3.1086766666666672E-2</c:v>
                </c:pt>
                <c:pt idx="15">
                  <c:v>3.1086766666666672E-2</c:v>
                </c:pt>
                <c:pt idx="16">
                  <c:v>3.1086766666666672E-2</c:v>
                </c:pt>
                <c:pt idx="17">
                  <c:v>3.1086766666666672E-2</c:v>
                </c:pt>
                <c:pt idx="18">
                  <c:v>3.1086766666666672E-2</c:v>
                </c:pt>
                <c:pt idx="19">
                  <c:v>3.1086766666666672E-2</c:v>
                </c:pt>
                <c:pt idx="20">
                  <c:v>3.1086766666666672E-2</c:v>
                </c:pt>
                <c:pt idx="21">
                  <c:v>3.1086766666666672E-2</c:v>
                </c:pt>
                <c:pt idx="22">
                  <c:v>3.1086766666666672E-2</c:v>
                </c:pt>
                <c:pt idx="23">
                  <c:v>3.1086766666666672E-2</c:v>
                </c:pt>
                <c:pt idx="24">
                  <c:v>3.1086766666666672E-2</c:v>
                </c:pt>
                <c:pt idx="25">
                  <c:v>3.1086766666666672E-2</c:v>
                </c:pt>
                <c:pt idx="26">
                  <c:v>3.1086766666666672E-2</c:v>
                </c:pt>
                <c:pt idx="27">
                  <c:v>3.1086766666666672E-2</c:v>
                </c:pt>
                <c:pt idx="28">
                  <c:v>3.1086766666666672E-2</c:v>
                </c:pt>
                <c:pt idx="29">
                  <c:v>3.1086766666666672E-2</c:v>
                </c:pt>
                <c:pt idx="30">
                  <c:v>3.1086766666666672E-2</c:v>
                </c:pt>
                <c:pt idx="31">
                  <c:v>3.1086766666666672E-2</c:v>
                </c:pt>
                <c:pt idx="32">
                  <c:v>3.1086766666666672E-2</c:v>
                </c:pt>
                <c:pt idx="33">
                  <c:v>3.1086766666666672E-2</c:v>
                </c:pt>
                <c:pt idx="34">
                  <c:v>3.1086766666666672E-2</c:v>
                </c:pt>
                <c:pt idx="35">
                  <c:v>3.1086766666666672E-2</c:v>
                </c:pt>
                <c:pt idx="36">
                  <c:v>3.1086766666666672E-2</c:v>
                </c:pt>
                <c:pt idx="37">
                  <c:v>3.1086766666666672E-2</c:v>
                </c:pt>
                <c:pt idx="38">
                  <c:v>3.1086766666666672E-2</c:v>
                </c:pt>
                <c:pt idx="39">
                  <c:v>3.1086766666666672E-2</c:v>
                </c:pt>
                <c:pt idx="40">
                  <c:v>3.1086766666666672E-2</c:v>
                </c:pt>
                <c:pt idx="41">
                  <c:v>3.1086766666666672E-2</c:v>
                </c:pt>
                <c:pt idx="42">
                  <c:v>3.1086766666666672E-2</c:v>
                </c:pt>
                <c:pt idx="43">
                  <c:v>3.1086766666666672E-2</c:v>
                </c:pt>
                <c:pt idx="44">
                  <c:v>3.1086766666666672E-2</c:v>
                </c:pt>
                <c:pt idx="45">
                  <c:v>3.1086766666666672E-2</c:v>
                </c:pt>
                <c:pt idx="46">
                  <c:v>3.1086766666666672E-2</c:v>
                </c:pt>
                <c:pt idx="47">
                  <c:v>3.1086766666666672E-2</c:v>
                </c:pt>
                <c:pt idx="48">
                  <c:v>3.1086766666666672E-2</c:v>
                </c:pt>
                <c:pt idx="49">
                  <c:v>3.1086766666666672E-2</c:v>
                </c:pt>
                <c:pt idx="50">
                  <c:v>3.1086766666666672E-2</c:v>
                </c:pt>
                <c:pt idx="51">
                  <c:v>3.1086766666666672E-2</c:v>
                </c:pt>
                <c:pt idx="52">
                  <c:v>3.1086766666666672E-2</c:v>
                </c:pt>
                <c:pt idx="53">
                  <c:v>3.1086766666666672E-2</c:v>
                </c:pt>
                <c:pt idx="54">
                  <c:v>3.1086766666666672E-2</c:v>
                </c:pt>
                <c:pt idx="55">
                  <c:v>3.1086766666666672E-2</c:v>
                </c:pt>
                <c:pt idx="56">
                  <c:v>3.1086766666666672E-2</c:v>
                </c:pt>
                <c:pt idx="57">
                  <c:v>3.1086766666666672E-2</c:v>
                </c:pt>
                <c:pt idx="58">
                  <c:v>3.1086766666666672E-2</c:v>
                </c:pt>
                <c:pt idx="59">
                  <c:v>3.1086766666666672E-2</c:v>
                </c:pt>
              </c:numCache>
            </c:numRef>
          </c:val>
          <c:smooth val="0"/>
          <c:extLst>
            <c:ext xmlns:c16="http://schemas.microsoft.com/office/drawing/2014/chart" uri="{C3380CC4-5D6E-409C-BE32-E72D297353CC}">
              <c16:uniqueId val="{00000004-2B60-054A-8DAF-175D68B3D4AA}"/>
            </c:ext>
          </c:extLst>
        </c:ser>
        <c:dLbls>
          <c:showLegendKey val="0"/>
          <c:showVal val="0"/>
          <c:showCatName val="0"/>
          <c:showSerName val="0"/>
          <c:showPercent val="0"/>
          <c:showBubbleSize val="0"/>
        </c:dLbls>
        <c:smooth val="0"/>
        <c:axId val="1748346544"/>
        <c:axId val="1748354752"/>
      </c:lineChart>
      <c:catAx>
        <c:axId val="1748346544"/>
        <c:scaling>
          <c:orientation val="minMax"/>
        </c:scaling>
        <c:delete val="0"/>
        <c:axPos val="b"/>
        <c:numFmt formatCode="General" sourceLinked="1"/>
        <c:majorTickMark val="in"/>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48354752"/>
        <c:crosses val="autoZero"/>
        <c:auto val="1"/>
        <c:lblAlgn val="ctr"/>
        <c:lblOffset val="100"/>
        <c:tickLblSkip val="6"/>
        <c:tickMarkSkip val="6"/>
        <c:noMultiLvlLbl val="0"/>
      </c:catAx>
      <c:valAx>
        <c:axId val="1748354752"/>
        <c:scaling>
          <c:orientation val="minMax"/>
        </c:scaling>
        <c:delete val="0"/>
        <c:axPos val="l"/>
        <c:numFmt formatCode="#,##0.00%;\(#,##0.00%\);#,##0.0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748346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plotArea>
      <cx:plotAreaRegion>
        <cx:series layoutId="clusteredColumn" uniqueId="{75AA1231-0385-604C-9F98-026386B87418}">
          <cx:dataPt idx="0"/>
          <cx:dataPt idx="1"/>
          <cx:dataPt idx="5"/>
          <cx:dataPt idx="6"/>
          <cx:dataId val="0"/>
          <cx:layoutPr>
            <cx:binning intervalClosed="r">
              <cx:binSize val="0.020000000000000004"/>
            </cx:binning>
          </cx:layoutPr>
        </cx:series>
      </cx:plotAreaRegion>
      <cx:axis id="0" hidden="1">
        <cx:catScaling gapWidth="0"/>
        <cx:tickLabels/>
        <cx:txPr>
          <a:bodyPr vertOverflow="overflow" horzOverflow="overflow" wrap="square" lIns="0" tIns="0" rIns="0" bIns="0"/>
          <a:lstStyle/>
          <a:p>
            <a:pPr algn="ctr" rtl="0">
              <a:defRPr sz="10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sz="1000">
              <a:latin typeface="Arial" panose="020B0604020202020204" pitchFamily="34" charset="0"/>
              <a:cs typeface="Arial" panose="020B0604020202020204" pitchFamily="34" charset="0"/>
            </a:endParaRPr>
          </a:p>
        </cx:txPr>
      </cx:axis>
      <cx:axis id="1">
        <cx:valScaling/>
        <cx:tickLabels/>
        <cx:txPr>
          <a:bodyPr vertOverflow="overflow" horzOverflow="overflow" wrap="square" lIns="0" tIns="0" rIns="0" bIns="0"/>
          <a:lstStyle/>
          <a:p>
            <a:pPr algn="ctr" rtl="0">
              <a:defRPr sz="10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sz="1000">
              <a:latin typeface="Arial" panose="020B0604020202020204" pitchFamily="34" charset="0"/>
              <a:cs typeface="Arial" panose="020B0604020202020204" pitchFamily="34" charset="0"/>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72A7D4B4-B833-784E-8A4A-C1817E1CB0C4}"/>
            </a:ext>
          </a:extLst>
        </xdr:cNvPr>
        <xdr:cNvSpPr txBox="1"/>
      </xdr:nvSpPr>
      <xdr:spPr>
        <a:xfrm>
          <a:off x="223839" y="166687"/>
          <a:ext cx="5762624" cy="213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437</xdr:row>
      <xdr:rowOff>169332</xdr:rowOff>
    </xdr:from>
    <xdr:to>
      <xdr:col>10</xdr:col>
      <xdr:colOff>0</xdr:colOff>
      <xdr:row>454</xdr:row>
      <xdr:rowOff>169333</xdr:rowOff>
    </xdr:to>
    <xdr:graphicFrame macro="">
      <xdr:nvGraphicFramePr>
        <xdr:cNvPr id="3" name="Chart 2">
          <a:extLst>
            <a:ext uri="{FF2B5EF4-FFF2-40B4-BE49-F238E27FC236}">
              <a16:creationId xmlns:a16="http://schemas.microsoft.com/office/drawing/2014/main" id="{A0C4AF5C-BAB9-1348-9ADF-2C525EA89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457</xdr:row>
      <xdr:rowOff>0</xdr:rowOff>
    </xdr:from>
    <xdr:to>
      <xdr:col>10</xdr:col>
      <xdr:colOff>0</xdr:colOff>
      <xdr:row>473</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57C59910-2438-404C-89A7-8E5A424C79B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670300" y="75450700"/>
              <a:ext cx="4953000" cy="26416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6</xdr:col>
      <xdr:colOff>42333</xdr:colOff>
      <xdr:row>457</xdr:row>
      <xdr:rowOff>8466</xdr:rowOff>
    </xdr:from>
    <xdr:to>
      <xdr:col>6</xdr:col>
      <xdr:colOff>42333</xdr:colOff>
      <xdr:row>472</xdr:row>
      <xdr:rowOff>25400</xdr:rowOff>
    </xdr:to>
    <xdr:cxnSp macro="">
      <xdr:nvCxnSpPr>
        <xdr:cNvPr id="7" name="Straight Connector 6">
          <a:extLst>
            <a:ext uri="{FF2B5EF4-FFF2-40B4-BE49-F238E27FC236}">
              <a16:creationId xmlns:a16="http://schemas.microsoft.com/office/drawing/2014/main" id="{D13C47D4-36F7-264E-8CEC-E03C208B41D4}"/>
            </a:ext>
          </a:extLst>
        </xdr:cNvPr>
        <xdr:cNvCxnSpPr/>
      </xdr:nvCxnSpPr>
      <xdr:spPr bwMode="auto">
        <a:xfrm flipV="1">
          <a:off x="5384800" y="77393799"/>
          <a:ext cx="0" cy="2556934"/>
        </a:xfrm>
        <a:prstGeom prst="line">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6</xdr:col>
      <xdr:colOff>508000</xdr:colOff>
      <xdr:row>456</xdr:row>
      <xdr:rowOff>160867</xdr:rowOff>
    </xdr:from>
    <xdr:to>
      <xdr:col>6</xdr:col>
      <xdr:colOff>508000</xdr:colOff>
      <xdr:row>472</xdr:row>
      <xdr:rowOff>16934</xdr:rowOff>
    </xdr:to>
    <xdr:cxnSp macro="">
      <xdr:nvCxnSpPr>
        <xdr:cNvPr id="8" name="Straight Connector 7">
          <a:extLst>
            <a:ext uri="{FF2B5EF4-FFF2-40B4-BE49-F238E27FC236}">
              <a16:creationId xmlns:a16="http://schemas.microsoft.com/office/drawing/2014/main" id="{CEFA54DD-734A-144D-968C-98CA33FA17B0}"/>
            </a:ext>
          </a:extLst>
        </xdr:cNvPr>
        <xdr:cNvCxnSpPr/>
      </xdr:nvCxnSpPr>
      <xdr:spPr bwMode="auto">
        <a:xfrm flipV="1">
          <a:off x="5850467" y="77376867"/>
          <a:ext cx="0" cy="2565400"/>
        </a:xfrm>
        <a:prstGeom prst="line">
          <a:avLst/>
        </a:prstGeom>
        <a:solidFill>
          <a:srgbClr xmlns:mc="http://schemas.openxmlformats.org/markup-compatibility/2006" xmlns:a14="http://schemas.microsoft.com/office/drawing/2010/main" val="FFFFFF" mc:Ignorable="a14" a14:legacySpreadsheetColorIndex="9"/>
        </a:solidFill>
        <a:ln w="15875" cap="flat" cmpd="sng" algn="ctr">
          <a:solidFill>
            <a:srgbClr val="C00000"/>
          </a:solidFill>
          <a:prstDash val="dash"/>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6</xdr:col>
      <xdr:colOff>533400</xdr:colOff>
      <xdr:row>457</xdr:row>
      <xdr:rowOff>101601</xdr:rowOff>
    </xdr:from>
    <xdr:to>
      <xdr:col>7</xdr:col>
      <xdr:colOff>601134</xdr:colOff>
      <xdr:row>459</xdr:row>
      <xdr:rowOff>67734</xdr:rowOff>
    </xdr:to>
    <xdr:sp macro="" textlink="">
      <xdr:nvSpPr>
        <xdr:cNvPr id="11" name="TextBox 10">
          <a:extLst>
            <a:ext uri="{FF2B5EF4-FFF2-40B4-BE49-F238E27FC236}">
              <a16:creationId xmlns:a16="http://schemas.microsoft.com/office/drawing/2014/main" id="{8824B250-E4BF-B143-818D-D91DBB88F2F2}"/>
            </a:ext>
          </a:extLst>
        </xdr:cNvPr>
        <xdr:cNvSpPr txBox="1"/>
      </xdr:nvSpPr>
      <xdr:spPr>
        <a:xfrm>
          <a:off x="5875867" y="77486934"/>
          <a:ext cx="89746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rgbClr val="C00000"/>
              </a:solidFill>
              <a:latin typeface="Arial" panose="020B0604020202020204" pitchFamily="34" charset="0"/>
              <a:cs typeface="Arial" panose="020B0604020202020204" pitchFamily="34" charset="0"/>
            </a:rPr>
            <a:t>Avg=3.11%</a:t>
          </a:r>
        </a:p>
      </xdr:txBody>
    </xdr:sp>
    <xdr:clientData/>
  </xdr:twoCellAnchor>
  <xdr:twoCellAnchor>
    <xdr:from>
      <xdr:col>5</xdr:col>
      <xdr:colOff>296334</xdr:colOff>
      <xdr:row>457</xdr:row>
      <xdr:rowOff>118535</xdr:rowOff>
    </xdr:from>
    <xdr:to>
      <xdr:col>6</xdr:col>
      <xdr:colOff>25399</xdr:colOff>
      <xdr:row>459</xdr:row>
      <xdr:rowOff>84668</xdr:rowOff>
    </xdr:to>
    <xdr:sp macro="" textlink="">
      <xdr:nvSpPr>
        <xdr:cNvPr id="12" name="TextBox 11">
          <a:extLst>
            <a:ext uri="{FF2B5EF4-FFF2-40B4-BE49-F238E27FC236}">
              <a16:creationId xmlns:a16="http://schemas.microsoft.com/office/drawing/2014/main" id="{A67A8062-10D8-594E-88C0-06ECF919E873}"/>
            </a:ext>
          </a:extLst>
        </xdr:cNvPr>
        <xdr:cNvSpPr txBox="1"/>
      </xdr:nvSpPr>
      <xdr:spPr>
        <a:xfrm>
          <a:off x="4809067" y="77503868"/>
          <a:ext cx="558799"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0.00%</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cdr:x>
      <cdr:y>0.41765</cdr:y>
    </cdr:from>
    <cdr:to>
      <cdr:x>0.20918</cdr:x>
      <cdr:y>0.50588</cdr:y>
    </cdr:to>
    <cdr:sp macro="" textlink="">
      <cdr:nvSpPr>
        <cdr:cNvPr id="2" name="TextBox 1">
          <a:extLst xmlns:a="http://schemas.openxmlformats.org/drawingml/2006/main">
            <a:ext uri="{FF2B5EF4-FFF2-40B4-BE49-F238E27FC236}">
              <a16:creationId xmlns:a16="http://schemas.microsoft.com/office/drawing/2014/main" id="{D283011F-7DFD-8A49-8B59-CB8A29D9A78B}"/>
            </a:ext>
          </a:extLst>
        </cdr:cNvPr>
        <cdr:cNvSpPr txBox="1"/>
      </cdr:nvSpPr>
      <cdr:spPr>
        <a:xfrm xmlns:a="http://schemas.openxmlformats.org/drawingml/2006/main">
          <a:off x="0" y="1202268"/>
          <a:ext cx="1041400"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rgbClr val="C00000"/>
              </a:solidFill>
              <a:latin typeface="Arial" panose="020B0604020202020204" pitchFamily="34" charset="0"/>
              <a:cs typeface="Arial" panose="020B0604020202020204" pitchFamily="34" charset="0"/>
            </a:rPr>
            <a:t>Avg. = 3.11%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heetViews>
  <sheetFormatPr baseColWidth="10" defaultColWidth="8.83203125" defaultRowHeight="13" x14ac:dyDescent="0.15"/>
  <cols>
    <col min="1" max="2" width="36.6640625" customWidth="1"/>
  </cols>
  <sheetData>
    <row r="1" spans="1:3" x14ac:dyDescent="0.15">
      <c r="A1" s="1" t="s">
        <v>0</v>
      </c>
    </row>
    <row r="3" spans="1:3" x14ac:dyDescent="0.15">
      <c r="A3" t="s">
        <v>1</v>
      </c>
      <c r="B3" t="s">
        <v>2</v>
      </c>
      <c r="C3">
        <v>0</v>
      </c>
    </row>
    <row r="4" spans="1:3" x14ac:dyDescent="0.15">
      <c r="A4" t="s">
        <v>3</v>
      </c>
    </row>
    <row r="5" spans="1:3" x14ac:dyDescent="0.15">
      <c r="A5" t="s">
        <v>4</v>
      </c>
    </row>
    <row r="7" spans="1:3" x14ac:dyDescent="0.15">
      <c r="A7" s="1" t="s">
        <v>5</v>
      </c>
      <c r="B7" t="s">
        <v>6</v>
      </c>
    </row>
    <row r="8" spans="1:3" x14ac:dyDescent="0.15">
      <c r="B8">
        <v>2</v>
      </c>
    </row>
    <row r="10" spans="1:3" x14ac:dyDescent="0.15">
      <c r="A10" t="s">
        <v>7</v>
      </c>
    </row>
    <row r="11" spans="1:3" x14ac:dyDescent="0.15">
      <c r="A11" t="e">
        <f>CB_DATA_!#REF!</f>
        <v>#REF!</v>
      </c>
      <c r="B11" t="e">
        <f>#REF!</f>
        <v>#REF!</v>
      </c>
    </row>
    <row r="13" spans="1:3" x14ac:dyDescent="0.15">
      <c r="A13" t="s">
        <v>8</v>
      </c>
    </row>
    <row r="14" spans="1:3" x14ac:dyDescent="0.15">
      <c r="A14" t="s">
        <v>12</v>
      </c>
      <c r="B14" t="s">
        <v>16</v>
      </c>
    </row>
    <row r="16" spans="1:3" x14ac:dyDescent="0.15">
      <c r="A16" t="s">
        <v>9</v>
      </c>
    </row>
    <row r="19" spans="1:2" x14ac:dyDescent="0.15">
      <c r="A19" t="s">
        <v>10</v>
      </c>
    </row>
    <row r="20" spans="1:2" x14ac:dyDescent="0.15">
      <c r="A20">
        <v>28</v>
      </c>
      <c r="B20">
        <v>31</v>
      </c>
    </row>
    <row r="25" spans="1:2" x14ac:dyDescent="0.15">
      <c r="A25" s="1" t="s">
        <v>11</v>
      </c>
    </row>
    <row r="26" spans="1:2" x14ac:dyDescent="0.15">
      <c r="A26" s="2" t="s">
        <v>13</v>
      </c>
      <c r="B26" s="2" t="s">
        <v>17</v>
      </c>
    </row>
    <row r="27" spans="1:2" x14ac:dyDescent="0.15">
      <c r="A27" t="s">
        <v>14</v>
      </c>
      <c r="B27" t="s">
        <v>19</v>
      </c>
    </row>
    <row r="28" spans="1:2" x14ac:dyDescent="0.15">
      <c r="A28" s="2" t="s">
        <v>15</v>
      </c>
      <c r="B28" s="2" t="s">
        <v>15</v>
      </c>
    </row>
    <row r="29" spans="1:2" x14ac:dyDescent="0.15">
      <c r="B29" s="2" t="s">
        <v>13</v>
      </c>
    </row>
    <row r="30" spans="1:2" x14ac:dyDescent="0.15">
      <c r="B30" t="s">
        <v>18</v>
      </c>
    </row>
    <row r="31" spans="1:2" x14ac:dyDescent="0.15">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C1E8-A5A1-0E41-96B0-6D9435412CB2}">
  <sheetPr codeName="Sheet2"/>
  <dimension ref="A1"/>
  <sheetViews>
    <sheetView tabSelected="1" zoomScale="160" zoomScaleNormal="160" workbookViewId="0"/>
  </sheetViews>
  <sheetFormatPr baseColWidth="10" defaultRowHeight="13" x14ac:dyDescent="0.15"/>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E9B4-F1A5-FB42-95B7-279A8117A02C}">
  <dimension ref="B2:AF1048575"/>
  <sheetViews>
    <sheetView zoomScale="160" zoomScaleNormal="160" workbookViewId="0"/>
  </sheetViews>
  <sheetFormatPr baseColWidth="10" defaultRowHeight="13" x14ac:dyDescent="0.15"/>
  <cols>
    <col min="1" max="5" width="2.83203125" customWidth="1"/>
  </cols>
  <sheetData>
    <row r="2" spans="2:32" x14ac:dyDescent="0.15">
      <c r="B2" s="34" t="s">
        <v>56</v>
      </c>
      <c r="G2" s="8">
        <v>0.3</v>
      </c>
    </row>
    <row r="3" spans="2:32" x14ac:dyDescent="0.15">
      <c r="B3" t="s">
        <v>55</v>
      </c>
      <c r="G3" s="8">
        <v>0.05</v>
      </c>
    </row>
    <row r="4" spans="2:32" x14ac:dyDescent="0.15">
      <c r="B4" s="34" t="s">
        <v>61</v>
      </c>
      <c r="G4" s="8">
        <v>0.5</v>
      </c>
    </row>
    <row r="5" spans="2:32" x14ac:dyDescent="0.15">
      <c r="U5" t="s">
        <v>63</v>
      </c>
      <c r="V5" t="s">
        <v>66</v>
      </c>
    </row>
    <row r="6" spans="2:32" x14ac:dyDescent="0.15">
      <c r="B6" s="1" t="s">
        <v>59</v>
      </c>
      <c r="H6" s="33">
        <v>0</v>
      </c>
      <c r="I6" s="33">
        <f>H6+1</f>
        <v>1</v>
      </c>
      <c r="J6" s="33">
        <f t="shared" ref="J6:M6" si="0">I6+1</f>
        <v>2</v>
      </c>
      <c r="K6" s="33">
        <f t="shared" si="0"/>
        <v>3</v>
      </c>
      <c r="L6" s="33">
        <f t="shared" si="0"/>
        <v>4</v>
      </c>
      <c r="M6" s="33">
        <f t="shared" si="0"/>
        <v>5</v>
      </c>
      <c r="O6" s="33" t="s">
        <v>54</v>
      </c>
      <c r="S6" s="1"/>
      <c r="U6" t="s">
        <v>63</v>
      </c>
      <c r="V6" s="33">
        <v>1</v>
      </c>
      <c r="W6" t="s">
        <v>63</v>
      </c>
      <c r="X6" s="33">
        <v>2</v>
      </c>
      <c r="Y6" t="s">
        <v>63</v>
      </c>
      <c r="Z6" s="33">
        <v>3</v>
      </c>
      <c r="AA6" t="s">
        <v>63</v>
      </c>
      <c r="AB6" s="33">
        <v>4</v>
      </c>
      <c r="AC6" t="s">
        <v>63</v>
      </c>
      <c r="AD6" s="33">
        <v>5</v>
      </c>
      <c r="AE6" s="35" t="s">
        <v>65</v>
      </c>
    </row>
    <row r="7" spans="2:32" x14ac:dyDescent="0.15">
      <c r="S7" s="34" t="s">
        <v>64</v>
      </c>
    </row>
    <row r="8" spans="2:32" x14ac:dyDescent="0.15">
      <c r="B8" s="34" t="s">
        <v>57</v>
      </c>
      <c r="C8" s="32"/>
      <c r="D8" s="32"/>
      <c r="E8" s="32"/>
      <c r="F8" s="32"/>
      <c r="G8" s="32"/>
      <c r="I8" s="6">
        <v>80</v>
      </c>
      <c r="J8" s="15">
        <f>I8*(1+$G$2+$O$8*I6)</f>
        <v>98.4</v>
      </c>
      <c r="K8" s="15">
        <f t="shared" ref="K8:M8" si="1">J8*(1+$G$2+$O$8*J6)</f>
        <v>114.14400000000002</v>
      </c>
      <c r="L8" s="15">
        <f t="shared" si="1"/>
        <v>124.41696000000003</v>
      </c>
      <c r="M8" s="15">
        <f t="shared" si="1"/>
        <v>126.90529920000003</v>
      </c>
      <c r="O8" s="8">
        <v>-7.0000000000000007E-2</v>
      </c>
      <c r="S8" s="34" t="s">
        <v>57</v>
      </c>
      <c r="T8" s="32"/>
      <c r="U8" s="34" t="s">
        <v>63</v>
      </c>
      <c r="V8" s="6">
        <v>80</v>
      </c>
      <c r="W8" s="34" t="s">
        <v>63</v>
      </c>
      <c r="X8" s="15">
        <v>98.4</v>
      </c>
      <c r="Y8" s="34" t="s">
        <v>63</v>
      </c>
      <c r="Z8" s="15">
        <v>114.14400000000002</v>
      </c>
      <c r="AA8" s="34" t="s">
        <v>63</v>
      </c>
      <c r="AB8" s="15">
        <v>124.41696000000003</v>
      </c>
      <c r="AC8" s="34" t="s">
        <v>63</v>
      </c>
      <c r="AD8" s="15">
        <v>126.90529920000003</v>
      </c>
      <c r="AE8" s="35" t="s">
        <v>65</v>
      </c>
    </row>
    <row r="9" spans="2:32" x14ac:dyDescent="0.15">
      <c r="B9" s="34" t="s">
        <v>62</v>
      </c>
      <c r="C9" s="32"/>
      <c r="D9" s="32"/>
      <c r="E9" s="32"/>
      <c r="F9" s="32"/>
      <c r="G9" s="32"/>
      <c r="I9" s="6"/>
      <c r="J9" s="17">
        <f>J8/I8-1</f>
        <v>0.22999999999999998</v>
      </c>
      <c r="K9" s="17">
        <f t="shared" ref="K9:M9" si="2">K8/J8-1</f>
        <v>0.16000000000000014</v>
      </c>
      <c r="L9" s="17">
        <f t="shared" si="2"/>
        <v>9.000000000000008E-2</v>
      </c>
      <c r="M9" s="17">
        <f t="shared" si="2"/>
        <v>2.0000000000000018E-2</v>
      </c>
      <c r="O9" s="8"/>
      <c r="S9" s="34" t="s">
        <v>62</v>
      </c>
      <c r="T9" s="32"/>
      <c r="U9" s="34" t="s">
        <v>63</v>
      </c>
      <c r="V9" s="6"/>
      <c r="W9" s="34" t="s">
        <v>63</v>
      </c>
      <c r="X9" s="17">
        <v>0.22999999999999998</v>
      </c>
      <c r="Y9" s="34" t="s">
        <v>63</v>
      </c>
      <c r="Z9" s="17">
        <v>0.16000000000000014</v>
      </c>
      <c r="AA9" s="34" t="s">
        <v>63</v>
      </c>
      <c r="AB9" s="17">
        <v>9.000000000000008E-2</v>
      </c>
      <c r="AC9" s="34" t="s">
        <v>63</v>
      </c>
      <c r="AD9" s="17">
        <v>2.0000000000000018E-2</v>
      </c>
      <c r="AE9" s="35" t="s">
        <v>65</v>
      </c>
    </row>
    <row r="10" spans="2:32" x14ac:dyDescent="0.15">
      <c r="B10" s="32"/>
      <c r="C10" s="32"/>
      <c r="D10" s="32"/>
      <c r="E10" s="32"/>
      <c r="F10" s="32"/>
      <c r="G10" s="32"/>
      <c r="I10" s="6"/>
      <c r="J10" s="15"/>
      <c r="K10" s="15"/>
      <c r="L10" s="15"/>
      <c r="M10" s="15"/>
      <c r="O10" s="8"/>
      <c r="S10" s="34" t="s">
        <v>64</v>
      </c>
      <c r="T10" s="32"/>
      <c r="U10" s="32"/>
      <c r="V10" s="6"/>
      <c r="W10" s="32"/>
      <c r="X10" s="15"/>
      <c r="Y10" s="32"/>
      <c r="Z10" s="15"/>
      <c r="AA10" s="32"/>
      <c r="AB10" s="15"/>
      <c r="AC10" s="32"/>
      <c r="AD10" s="15"/>
    </row>
    <row r="11" spans="2:32" x14ac:dyDescent="0.15">
      <c r="B11" s="34" t="s">
        <v>58</v>
      </c>
      <c r="C11" s="32"/>
      <c r="D11" s="32"/>
      <c r="E11" s="32"/>
      <c r="F11" s="32"/>
      <c r="G11" s="32"/>
      <c r="I11" s="6">
        <v>500</v>
      </c>
      <c r="J11" s="15">
        <f>I11*(1+$G$3+$O$11*I6)</f>
        <v>525</v>
      </c>
      <c r="K11" s="15">
        <f t="shared" ref="K11:M11" si="3">J11*(1+$G$3+$O$11*J6)</f>
        <v>551.25</v>
      </c>
      <c r="L11" s="15">
        <f t="shared" si="3"/>
        <v>578.8125</v>
      </c>
      <c r="M11" s="15">
        <f t="shared" si="3"/>
        <v>607.75312500000007</v>
      </c>
      <c r="O11" s="8">
        <v>0</v>
      </c>
      <c r="S11" s="34" t="s">
        <v>58</v>
      </c>
      <c r="T11" s="32"/>
      <c r="U11" s="34" t="s">
        <v>63</v>
      </c>
      <c r="V11" s="6">
        <v>500</v>
      </c>
      <c r="W11" s="34" t="s">
        <v>63</v>
      </c>
      <c r="X11" s="15">
        <v>525</v>
      </c>
      <c r="Y11" s="34" t="s">
        <v>63</v>
      </c>
      <c r="Z11" s="15">
        <v>551.25</v>
      </c>
      <c r="AA11" s="34" t="s">
        <v>63</v>
      </c>
      <c r="AB11" s="15">
        <v>578.8125</v>
      </c>
      <c r="AC11" s="34" t="s">
        <v>63</v>
      </c>
      <c r="AD11" s="15">
        <v>607.75312500000007</v>
      </c>
      <c r="AE11" s="35" t="s">
        <v>65</v>
      </c>
    </row>
    <row r="12" spans="2:32" x14ac:dyDescent="0.15">
      <c r="B12" s="34" t="s">
        <v>62</v>
      </c>
      <c r="C12" s="32"/>
      <c r="D12" s="32"/>
      <c r="E12" s="32"/>
      <c r="F12" s="32"/>
      <c r="G12" s="32"/>
      <c r="I12" s="6"/>
      <c r="J12" s="17">
        <f>J11/I11-1</f>
        <v>5.0000000000000044E-2</v>
      </c>
      <c r="K12" s="17">
        <f t="shared" ref="K12" si="4">K11/J11-1</f>
        <v>5.0000000000000044E-2</v>
      </c>
      <c r="L12" s="17">
        <f t="shared" ref="L12" si="5">L11/K11-1</f>
        <v>5.0000000000000044E-2</v>
      </c>
      <c r="M12" s="17">
        <f t="shared" ref="M12" si="6">M11/L11-1</f>
        <v>5.0000000000000044E-2</v>
      </c>
      <c r="O12" s="8"/>
      <c r="S12" s="34" t="s">
        <v>62</v>
      </c>
      <c r="T12" s="32"/>
      <c r="U12" s="34" t="s">
        <v>63</v>
      </c>
      <c r="V12" s="6"/>
      <c r="W12" s="34" t="s">
        <v>63</v>
      </c>
      <c r="X12" s="17">
        <v>5.0000000000000044E-2</v>
      </c>
      <c r="Y12" s="34" t="s">
        <v>63</v>
      </c>
      <c r="Z12" s="17">
        <v>5.0000000000000044E-2</v>
      </c>
      <c r="AA12" s="34" t="s">
        <v>63</v>
      </c>
      <c r="AB12" s="17">
        <v>5.0000000000000044E-2</v>
      </c>
      <c r="AC12" s="34" t="s">
        <v>63</v>
      </c>
      <c r="AD12" s="17">
        <v>5.0000000000000044E-2</v>
      </c>
      <c r="AE12" s="35" t="s">
        <v>65</v>
      </c>
    </row>
    <row r="13" spans="2:32" x14ac:dyDescent="0.15">
      <c r="S13" s="34" t="s">
        <v>64</v>
      </c>
    </row>
    <row r="14" spans="2:32" x14ac:dyDescent="0.15">
      <c r="B14" s="34" t="s">
        <v>60</v>
      </c>
      <c r="C14" s="32"/>
      <c r="D14" s="32"/>
      <c r="E14" s="32"/>
      <c r="F14" s="32"/>
      <c r="G14" s="32"/>
      <c r="I14" s="6">
        <v>250</v>
      </c>
      <c r="J14" s="15">
        <f>I14*(1+$G$3+$O$14*I6)</f>
        <v>250</v>
      </c>
      <c r="K14" s="15">
        <f t="shared" ref="K14:M14" si="7">J14*(1+$G$3+$O$14*J6)</f>
        <v>237.50000000000003</v>
      </c>
      <c r="L14" s="15">
        <f t="shared" si="7"/>
        <v>213.75000000000003</v>
      </c>
      <c r="M14" s="15">
        <f t="shared" si="7"/>
        <v>181.68750000000006</v>
      </c>
      <c r="O14" s="8">
        <v>-0.05</v>
      </c>
      <c r="S14" s="34" t="s">
        <v>60</v>
      </c>
      <c r="T14" s="32"/>
      <c r="U14" s="34" t="s">
        <v>63</v>
      </c>
      <c r="V14" s="6">
        <v>250</v>
      </c>
      <c r="W14" s="34" t="s">
        <v>63</v>
      </c>
      <c r="X14" s="15">
        <v>250</v>
      </c>
      <c r="Y14" s="34" t="s">
        <v>63</v>
      </c>
      <c r="Z14" s="15">
        <v>237.50000000000003</v>
      </c>
      <c r="AA14" s="34" t="s">
        <v>63</v>
      </c>
      <c r="AB14" s="15">
        <v>213.75000000000003</v>
      </c>
      <c r="AC14" s="34" t="s">
        <v>63</v>
      </c>
      <c r="AD14" s="15">
        <v>181.68750000000006</v>
      </c>
      <c r="AE14" s="35" t="s">
        <v>65</v>
      </c>
      <c r="AF14" s="8"/>
    </row>
    <row r="15" spans="2:32" x14ac:dyDescent="0.15">
      <c r="B15" s="34" t="s">
        <v>62</v>
      </c>
      <c r="C15" s="32"/>
      <c r="D15" s="32"/>
      <c r="E15" s="32"/>
      <c r="F15" s="32"/>
      <c r="G15" s="32"/>
      <c r="I15" s="6"/>
      <c r="J15" s="17">
        <f>J14/I14-1</f>
        <v>0</v>
      </c>
      <c r="K15" s="17">
        <f t="shared" ref="K15" si="8">K14/J14-1</f>
        <v>-4.9999999999999933E-2</v>
      </c>
      <c r="L15" s="17">
        <f t="shared" ref="L15" si="9">L14/K14-1</f>
        <v>-9.9999999999999978E-2</v>
      </c>
      <c r="M15" s="17">
        <f t="shared" ref="M15" si="10">M14/L14-1</f>
        <v>-0.1499999999999998</v>
      </c>
      <c r="O15" s="8"/>
      <c r="S15" s="34" t="s">
        <v>62</v>
      </c>
      <c r="T15" s="32"/>
      <c r="U15" s="34" t="s">
        <v>63</v>
      </c>
      <c r="V15" s="6"/>
      <c r="W15" s="34" t="s">
        <v>63</v>
      </c>
      <c r="X15" s="17">
        <v>0</v>
      </c>
      <c r="Y15" s="34" t="s">
        <v>63</v>
      </c>
      <c r="Z15" s="17">
        <v>-4.9999999999999933E-2</v>
      </c>
      <c r="AA15" s="34" t="s">
        <v>63</v>
      </c>
      <c r="AB15" s="17">
        <v>-9.9999999999999978E-2</v>
      </c>
      <c r="AC15" s="34" t="s">
        <v>63</v>
      </c>
      <c r="AD15" s="17">
        <v>-0.1499999999999998</v>
      </c>
      <c r="AE15" s="35" t="s">
        <v>65</v>
      </c>
      <c r="AF15" s="8"/>
    </row>
    <row r="16" spans="2:32" x14ac:dyDescent="0.15">
      <c r="S16" s="34" t="s">
        <v>64</v>
      </c>
    </row>
    <row r="17" spans="2:31" x14ac:dyDescent="0.15">
      <c r="B17" s="34" t="s">
        <v>67</v>
      </c>
      <c r="C17" s="32"/>
      <c r="D17" s="32"/>
      <c r="E17" s="32"/>
      <c r="F17" s="32"/>
      <c r="G17" s="32"/>
      <c r="I17" s="6">
        <v>10</v>
      </c>
      <c r="J17" s="15">
        <f>I17*(1+$G$4+$O$17*I6)</f>
        <v>20</v>
      </c>
      <c r="K17" s="15">
        <f>J17*(1+$G$4+$O$17*J6)</f>
        <v>50</v>
      </c>
      <c r="L17" s="15">
        <f>K17*(1+$G$4+$O$17*K6)</f>
        <v>150</v>
      </c>
      <c r="M17" s="15">
        <f>L17*(1+$G$4+$O$17*L6)</f>
        <v>525</v>
      </c>
      <c r="O17" s="8">
        <v>0.5</v>
      </c>
      <c r="S17" s="34" t="s">
        <v>67</v>
      </c>
      <c r="T17" s="32"/>
      <c r="U17" s="34" t="s">
        <v>63</v>
      </c>
      <c r="V17" s="6">
        <v>10</v>
      </c>
      <c r="W17" s="34" t="s">
        <v>63</v>
      </c>
      <c r="X17" s="15">
        <v>20</v>
      </c>
      <c r="Y17" s="34" t="s">
        <v>63</v>
      </c>
      <c r="Z17" s="15">
        <v>50</v>
      </c>
      <c r="AA17" s="34" t="s">
        <v>63</v>
      </c>
      <c r="AB17" s="15">
        <v>150</v>
      </c>
      <c r="AC17" s="34" t="s">
        <v>63</v>
      </c>
      <c r="AD17" s="15">
        <v>525</v>
      </c>
      <c r="AE17" s="35" t="s">
        <v>65</v>
      </c>
    </row>
    <row r="18" spans="2:31" x14ac:dyDescent="0.15">
      <c r="B18" s="34" t="s">
        <v>62</v>
      </c>
      <c r="C18" s="32"/>
      <c r="D18" s="32"/>
      <c r="E18" s="32"/>
      <c r="F18" s="32"/>
      <c r="G18" s="32"/>
      <c r="I18" s="6"/>
      <c r="J18" s="17">
        <f>J17/I17-1</f>
        <v>1</v>
      </c>
      <c r="K18" s="17">
        <f t="shared" ref="K18" si="11">K17/J17-1</f>
        <v>1.5</v>
      </c>
      <c r="L18" s="17">
        <f t="shared" ref="L18" si="12">L17/K17-1</f>
        <v>2</v>
      </c>
      <c r="M18" s="17">
        <f t="shared" ref="M18" si="13">M17/L17-1</f>
        <v>2.5</v>
      </c>
      <c r="O18" s="8"/>
      <c r="S18" s="34" t="s">
        <v>62</v>
      </c>
      <c r="T18" s="32"/>
      <c r="U18" s="34" t="s">
        <v>63</v>
      </c>
      <c r="V18" s="6"/>
      <c r="W18" s="34" t="s">
        <v>63</v>
      </c>
      <c r="X18" s="17">
        <v>1</v>
      </c>
      <c r="Y18" s="34" t="s">
        <v>63</v>
      </c>
      <c r="Z18" s="17">
        <v>1.5</v>
      </c>
      <c r="AA18" s="34" t="s">
        <v>63</v>
      </c>
      <c r="AB18" s="17">
        <v>2</v>
      </c>
      <c r="AC18" s="34" t="s">
        <v>63</v>
      </c>
      <c r="AD18" s="17">
        <v>2.5</v>
      </c>
      <c r="AE18" s="35" t="s">
        <v>65</v>
      </c>
    </row>
    <row r="19" spans="2:31" x14ac:dyDescent="0.15">
      <c r="S19" s="34" t="s">
        <v>64</v>
      </c>
    </row>
    <row r="1048575" spans="24:28" x14ac:dyDescent="0.15">
      <c r="X1048575">
        <f>SUM(X1:X1048574)</f>
        <v>896.68</v>
      </c>
      <c r="AB1048575">
        <f>SUM(AB1:AB1048574)</f>
        <v>1073.01946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8B0A-AFC1-0143-8ADF-C9006233DB6D}">
  <dimension ref="C4:T21"/>
  <sheetViews>
    <sheetView zoomScale="140" zoomScaleNormal="140" workbookViewId="0"/>
  </sheetViews>
  <sheetFormatPr baseColWidth="10" defaultRowHeight="13" x14ac:dyDescent="0.15"/>
  <cols>
    <col min="2" max="2" width="11.33203125" customWidth="1"/>
    <col min="3" max="3" width="9.1640625" bestFit="1" customWidth="1"/>
    <col min="4" max="4" width="2.33203125" bestFit="1" customWidth="1"/>
    <col min="5" max="5" width="8.83203125" bestFit="1" customWidth="1"/>
    <col min="6" max="6" width="2.33203125" bestFit="1" customWidth="1"/>
    <col min="7" max="7" width="8.83203125" bestFit="1" customWidth="1"/>
    <col min="8" max="8" width="2.33203125" bestFit="1" customWidth="1"/>
    <col min="9" max="9" width="7.1640625" bestFit="1" customWidth="1"/>
    <col min="10" max="10" width="2.33203125" bestFit="1" customWidth="1"/>
    <col min="11" max="11" width="7.83203125" bestFit="1" customWidth="1"/>
    <col min="12" max="12" width="2.33203125" bestFit="1" customWidth="1"/>
    <col min="13" max="13" width="7.1640625" bestFit="1" customWidth="1"/>
    <col min="14" max="14" width="2.33203125" bestFit="1" customWidth="1"/>
    <col min="15" max="15" width="6.6640625" bestFit="1" customWidth="1"/>
    <col min="16" max="16" width="2.1640625" bestFit="1" customWidth="1"/>
    <col min="18" max="18" width="20.33203125" bestFit="1" customWidth="1"/>
  </cols>
  <sheetData>
    <row r="4" spans="3:20" x14ac:dyDescent="0.15">
      <c r="C4" t="s">
        <v>64</v>
      </c>
    </row>
    <row r="5" spans="3:20" x14ac:dyDescent="0.15">
      <c r="D5" t="s">
        <v>63</v>
      </c>
      <c r="E5" t="s">
        <v>152</v>
      </c>
      <c r="F5" t="s">
        <v>63</v>
      </c>
      <c r="G5" t="s">
        <v>153</v>
      </c>
      <c r="H5" t="s">
        <v>63</v>
      </c>
      <c r="I5" t="s">
        <v>152</v>
      </c>
      <c r="J5" t="s">
        <v>63</v>
      </c>
      <c r="K5" t="s">
        <v>153</v>
      </c>
      <c r="L5" t="s">
        <v>63</v>
      </c>
      <c r="M5" t="s">
        <v>158</v>
      </c>
      <c r="N5" t="s">
        <v>63</v>
      </c>
      <c r="O5" t="s">
        <v>156</v>
      </c>
      <c r="P5" s="35" t="s">
        <v>65</v>
      </c>
    </row>
    <row r="6" spans="3:20" x14ac:dyDescent="0.15">
      <c r="C6" t="s">
        <v>151</v>
      </c>
      <c r="D6" t="s">
        <v>63</v>
      </c>
      <c r="E6" t="s">
        <v>155</v>
      </c>
      <c r="F6" t="s">
        <v>63</v>
      </c>
      <c r="G6" t="s">
        <v>155</v>
      </c>
      <c r="H6" t="s">
        <v>63</v>
      </c>
      <c r="I6" t="s">
        <v>154</v>
      </c>
      <c r="J6" t="s">
        <v>63</v>
      </c>
      <c r="K6" t="s">
        <v>157</v>
      </c>
      <c r="L6" t="s">
        <v>63</v>
      </c>
      <c r="M6" t="s">
        <v>154</v>
      </c>
      <c r="N6" t="s">
        <v>63</v>
      </c>
      <c r="O6" t="s">
        <v>154</v>
      </c>
      <c r="P6" s="35" t="s">
        <v>65</v>
      </c>
    </row>
    <row r="7" spans="3:20" x14ac:dyDescent="0.15">
      <c r="C7" t="s">
        <v>64</v>
      </c>
    </row>
    <row r="8" spans="3:20" x14ac:dyDescent="0.15">
      <c r="C8">
        <v>20201231</v>
      </c>
      <c r="D8" t="s">
        <v>63</v>
      </c>
      <c r="E8">
        <v>222.42</v>
      </c>
      <c r="F8" t="s">
        <v>63</v>
      </c>
      <c r="H8" t="s">
        <v>63</v>
      </c>
      <c r="J8" t="s">
        <v>63</v>
      </c>
      <c r="L8" t="s">
        <v>63</v>
      </c>
      <c r="N8" t="s">
        <v>63</v>
      </c>
      <c r="P8" s="35" t="s">
        <v>65</v>
      </c>
    </row>
    <row r="9" spans="3:20" x14ac:dyDescent="0.15">
      <c r="C9">
        <v>20210129</v>
      </c>
      <c r="D9" t="s">
        <v>63</v>
      </c>
      <c r="E9" s="16">
        <v>231.96001000000001</v>
      </c>
      <c r="F9" t="s">
        <v>63</v>
      </c>
      <c r="G9" s="16"/>
      <c r="H9" t="s">
        <v>63</v>
      </c>
      <c r="I9" s="38">
        <f>E9/E8-1</f>
        <v>4.2891871234601364E-2</v>
      </c>
      <c r="J9" t="s">
        <v>63</v>
      </c>
      <c r="K9" s="38">
        <f>G9/E8</f>
        <v>0</v>
      </c>
      <c r="L9" t="s">
        <v>63</v>
      </c>
      <c r="M9" s="38">
        <f t="shared" ref="M9:M20" si="0">(E9+G9-E8)/E8</f>
        <v>4.2891871234601316E-2</v>
      </c>
      <c r="N9" t="s">
        <v>63</v>
      </c>
      <c r="P9" s="35" t="s">
        <v>65</v>
      </c>
      <c r="R9" s="16">
        <f t="shared" ref="R9:R19" si="1">M9+1</f>
        <v>1.0428918712346014</v>
      </c>
      <c r="T9" s="41"/>
    </row>
    <row r="10" spans="3:20" x14ac:dyDescent="0.15">
      <c r="C10">
        <v>20210226</v>
      </c>
      <c r="D10" t="s">
        <v>63</v>
      </c>
      <c r="E10" s="16">
        <v>232.38</v>
      </c>
      <c r="F10" t="s">
        <v>63</v>
      </c>
      <c r="G10" s="16">
        <v>0.56000000000000005</v>
      </c>
      <c r="H10" t="s">
        <v>63</v>
      </c>
      <c r="I10" s="38">
        <f t="shared" ref="I10:I20" si="2">E10/E9-1</f>
        <v>1.8106138208908718E-3</v>
      </c>
      <c r="J10" t="s">
        <v>63</v>
      </c>
      <c r="K10" s="38">
        <f t="shared" ref="K10:K20" si="3">G10/E9</f>
        <v>2.4142092423603536E-3</v>
      </c>
      <c r="L10" t="s">
        <v>63</v>
      </c>
      <c r="M10" s="38">
        <f t="shared" si="0"/>
        <v>4.2248230632512323E-3</v>
      </c>
      <c r="N10" t="s">
        <v>63</v>
      </c>
      <c r="P10" s="35" t="s">
        <v>65</v>
      </c>
      <c r="R10" s="16">
        <f t="shared" si="1"/>
        <v>1.0042248230632513</v>
      </c>
    </row>
    <row r="11" spans="3:20" x14ac:dyDescent="0.15">
      <c r="C11">
        <v>20210331</v>
      </c>
      <c r="D11" t="s">
        <v>63</v>
      </c>
      <c r="E11" s="16">
        <v>235.77</v>
      </c>
      <c r="F11" t="s">
        <v>63</v>
      </c>
      <c r="G11" s="16"/>
      <c r="H11" t="s">
        <v>63</v>
      </c>
      <c r="I11" s="38">
        <f t="shared" si="2"/>
        <v>1.4588174541698917E-2</v>
      </c>
      <c r="J11" t="s">
        <v>63</v>
      </c>
      <c r="K11" s="38">
        <f t="shared" si="3"/>
        <v>0</v>
      </c>
      <c r="L11" t="s">
        <v>63</v>
      </c>
      <c r="M11" s="38">
        <f t="shared" si="0"/>
        <v>1.4588174541699006E-2</v>
      </c>
      <c r="N11" t="s">
        <v>63</v>
      </c>
      <c r="P11" s="35" t="s">
        <v>65</v>
      </c>
      <c r="R11" s="16">
        <f t="shared" si="1"/>
        <v>1.0145881745416989</v>
      </c>
    </row>
    <row r="12" spans="3:20" x14ac:dyDescent="0.15">
      <c r="C12">
        <v>20210430</v>
      </c>
      <c r="D12" t="s">
        <v>63</v>
      </c>
      <c r="E12" s="16">
        <v>252.17999</v>
      </c>
      <c r="F12" t="s">
        <v>63</v>
      </c>
      <c r="G12" s="16"/>
      <c r="H12" t="s">
        <v>63</v>
      </c>
      <c r="I12" s="38">
        <f t="shared" si="2"/>
        <v>6.9601688085846325E-2</v>
      </c>
      <c r="J12" t="s">
        <v>63</v>
      </c>
      <c r="K12" s="38">
        <f t="shared" si="3"/>
        <v>0</v>
      </c>
      <c r="L12" t="s">
        <v>63</v>
      </c>
      <c r="M12" s="38">
        <f t="shared" si="0"/>
        <v>6.9601688085846339E-2</v>
      </c>
      <c r="N12" t="s">
        <v>63</v>
      </c>
      <c r="P12" s="35" t="s">
        <v>65</v>
      </c>
      <c r="R12" s="16">
        <f t="shared" si="1"/>
        <v>1.0696016880858463</v>
      </c>
    </row>
    <row r="13" spans="3:20" x14ac:dyDescent="0.15">
      <c r="C13">
        <v>20210528</v>
      </c>
      <c r="D13" t="s">
        <v>63</v>
      </c>
      <c r="E13" s="16">
        <v>249.67999</v>
      </c>
      <c r="F13" t="s">
        <v>63</v>
      </c>
      <c r="G13" s="16">
        <v>0.56000000000000005</v>
      </c>
      <c r="H13" t="s">
        <v>63</v>
      </c>
      <c r="I13" s="38">
        <f t="shared" si="2"/>
        <v>-9.9135542038842894E-3</v>
      </c>
      <c r="J13" t="s">
        <v>63</v>
      </c>
      <c r="K13" s="38">
        <f t="shared" si="3"/>
        <v>2.2206361416700826E-3</v>
      </c>
      <c r="L13" t="s">
        <v>63</v>
      </c>
      <c r="M13" s="38">
        <f t="shared" si="0"/>
        <v>-7.6929180622142051E-3</v>
      </c>
      <c r="N13" t="s">
        <v>63</v>
      </c>
      <c r="P13" s="35" t="s">
        <v>65</v>
      </c>
      <c r="R13" s="16">
        <f t="shared" si="1"/>
        <v>0.99230708193778583</v>
      </c>
    </row>
    <row r="14" spans="3:20" x14ac:dyDescent="0.15">
      <c r="C14">
        <v>20210630</v>
      </c>
      <c r="D14" t="s">
        <v>63</v>
      </c>
      <c r="E14" s="16">
        <v>270.89999</v>
      </c>
      <c r="F14" t="s">
        <v>63</v>
      </c>
      <c r="G14" s="16"/>
      <c r="H14" t="s">
        <v>63</v>
      </c>
      <c r="I14" s="38">
        <f t="shared" si="2"/>
        <v>8.4988789049534885E-2</v>
      </c>
      <c r="J14" t="s">
        <v>63</v>
      </c>
      <c r="K14" s="38">
        <f t="shared" si="3"/>
        <v>0</v>
      </c>
      <c r="L14" t="s">
        <v>63</v>
      </c>
      <c r="M14" s="38">
        <f t="shared" si="0"/>
        <v>8.4988789049534955E-2</v>
      </c>
      <c r="N14" t="s">
        <v>63</v>
      </c>
      <c r="P14" s="35" t="s">
        <v>65</v>
      </c>
      <c r="R14" s="16">
        <f t="shared" si="1"/>
        <v>1.0849887890495349</v>
      </c>
    </row>
    <row r="15" spans="3:20" x14ac:dyDescent="0.15">
      <c r="C15">
        <v>20210730</v>
      </c>
      <c r="D15" t="s">
        <v>63</v>
      </c>
      <c r="E15" s="16">
        <v>284.91000000000003</v>
      </c>
      <c r="F15" t="s">
        <v>63</v>
      </c>
      <c r="G15" s="16"/>
      <c r="H15" t="s">
        <v>63</v>
      </c>
      <c r="I15" s="38">
        <f t="shared" si="2"/>
        <v>5.1716539376764237E-2</v>
      </c>
      <c r="J15" t="s">
        <v>63</v>
      </c>
      <c r="K15" s="38">
        <f t="shared" si="3"/>
        <v>0</v>
      </c>
      <c r="L15" t="s">
        <v>63</v>
      </c>
      <c r="M15" s="38">
        <f t="shared" si="0"/>
        <v>5.1716539376764181E-2</v>
      </c>
      <c r="N15" t="s">
        <v>63</v>
      </c>
      <c r="P15" s="35" t="s">
        <v>65</v>
      </c>
      <c r="R15" s="16">
        <f t="shared" si="1"/>
        <v>1.0517165393767642</v>
      </c>
    </row>
    <row r="16" spans="3:20" x14ac:dyDescent="0.15">
      <c r="C16">
        <v>20210831</v>
      </c>
      <c r="D16" t="s">
        <v>63</v>
      </c>
      <c r="E16" s="16">
        <v>301.88</v>
      </c>
      <c r="F16" t="s">
        <v>63</v>
      </c>
      <c r="G16" s="16">
        <v>0.56000000000000005</v>
      </c>
      <c r="H16" t="s">
        <v>63</v>
      </c>
      <c r="I16" s="38">
        <f t="shared" si="2"/>
        <v>5.9562668912990002E-2</v>
      </c>
      <c r="J16" t="s">
        <v>63</v>
      </c>
      <c r="K16" s="38">
        <f t="shared" si="3"/>
        <v>1.9655329753255416E-3</v>
      </c>
      <c r="L16" t="s">
        <v>63</v>
      </c>
      <c r="M16" s="38">
        <f t="shared" si="0"/>
        <v>6.1528201888315509E-2</v>
      </c>
      <c r="N16" t="s">
        <v>63</v>
      </c>
      <c r="P16" s="35" t="s">
        <v>65</v>
      </c>
      <c r="R16" s="16">
        <f t="shared" si="1"/>
        <v>1.0615282018883154</v>
      </c>
    </row>
    <row r="17" spans="3:18" x14ac:dyDescent="0.15">
      <c r="C17">
        <v>20210930</v>
      </c>
      <c r="D17" t="s">
        <v>63</v>
      </c>
      <c r="E17" s="16">
        <v>281.92000999999999</v>
      </c>
      <c r="F17" t="s">
        <v>63</v>
      </c>
      <c r="G17" s="16"/>
      <c r="H17" t="s">
        <v>63</v>
      </c>
      <c r="I17" s="38">
        <f t="shared" si="2"/>
        <v>-6.6118954551477427E-2</v>
      </c>
      <c r="J17" t="s">
        <v>63</v>
      </c>
      <c r="K17" s="38">
        <f t="shared" si="3"/>
        <v>0</v>
      </c>
      <c r="L17" t="s">
        <v>63</v>
      </c>
      <c r="M17" s="38">
        <f t="shared" si="0"/>
        <v>-6.6118954551477427E-2</v>
      </c>
      <c r="N17" t="s">
        <v>63</v>
      </c>
      <c r="P17" s="35" t="s">
        <v>65</v>
      </c>
      <c r="R17" s="16">
        <f t="shared" si="1"/>
        <v>0.93388104544852257</v>
      </c>
    </row>
    <row r="18" spans="3:18" x14ac:dyDescent="0.15">
      <c r="C18">
        <v>20211029</v>
      </c>
      <c r="D18" t="s">
        <v>63</v>
      </c>
      <c r="E18" s="16">
        <v>331.62</v>
      </c>
      <c r="F18" t="s">
        <v>63</v>
      </c>
      <c r="G18" s="16"/>
      <c r="H18" t="s">
        <v>63</v>
      </c>
      <c r="I18" s="38">
        <f t="shared" si="2"/>
        <v>0.17629110470023046</v>
      </c>
      <c r="J18" t="s">
        <v>63</v>
      </c>
      <c r="K18" s="38">
        <f t="shared" si="3"/>
        <v>0</v>
      </c>
      <c r="L18" t="s">
        <v>63</v>
      </c>
      <c r="M18" s="38">
        <f t="shared" si="0"/>
        <v>0.17629110470023046</v>
      </c>
      <c r="N18" t="s">
        <v>63</v>
      </c>
      <c r="P18" s="35" t="s">
        <v>65</v>
      </c>
      <c r="R18" s="16">
        <f t="shared" si="1"/>
        <v>1.1762911047002305</v>
      </c>
    </row>
    <row r="19" spans="3:18" x14ac:dyDescent="0.15">
      <c r="C19">
        <v>20211130</v>
      </c>
      <c r="D19" t="s">
        <v>63</v>
      </c>
      <c r="E19" s="16">
        <v>330.59</v>
      </c>
      <c r="F19" t="s">
        <v>63</v>
      </c>
      <c r="G19" s="16">
        <v>0.62</v>
      </c>
      <c r="H19" t="s">
        <v>63</v>
      </c>
      <c r="I19" s="38">
        <f t="shared" si="2"/>
        <v>-3.105964658344007E-3</v>
      </c>
      <c r="J19" t="s">
        <v>63</v>
      </c>
      <c r="K19" s="38">
        <f t="shared" si="3"/>
        <v>1.8696097943429225E-3</v>
      </c>
      <c r="L19" t="s">
        <v>63</v>
      </c>
      <c r="M19" s="38">
        <f t="shared" si="0"/>
        <v>-1.2363548640010403E-3</v>
      </c>
      <c r="N19" t="s">
        <v>63</v>
      </c>
      <c r="P19" s="35" t="s">
        <v>65</v>
      </c>
      <c r="R19" s="16">
        <f t="shared" si="1"/>
        <v>0.99876364513599891</v>
      </c>
    </row>
    <row r="20" spans="3:18" x14ac:dyDescent="0.15">
      <c r="C20">
        <v>20211231</v>
      </c>
      <c r="D20" t="s">
        <v>63</v>
      </c>
      <c r="E20" s="16">
        <v>336.32001000000002</v>
      </c>
      <c r="F20" t="s">
        <v>63</v>
      </c>
      <c r="G20" s="16"/>
      <c r="H20" t="s">
        <v>63</v>
      </c>
      <c r="I20" s="38">
        <f t="shared" si="2"/>
        <v>1.7332677939441821E-2</v>
      </c>
      <c r="J20" t="s">
        <v>63</v>
      </c>
      <c r="K20" s="38">
        <f t="shared" si="3"/>
        <v>0</v>
      </c>
      <c r="L20" t="s">
        <v>63</v>
      </c>
      <c r="M20" s="38">
        <f t="shared" si="0"/>
        <v>1.7332677939441755E-2</v>
      </c>
      <c r="N20" t="s">
        <v>63</v>
      </c>
      <c r="O20" s="17">
        <f>PRODUCT(R9:R20)-1</f>
        <v>0.52481019360777004</v>
      </c>
      <c r="P20" s="35" t="s">
        <v>65</v>
      </c>
      <c r="R20" s="16">
        <f>M20+1</f>
        <v>1.0173326779394418</v>
      </c>
    </row>
    <row r="21" spans="3:18" x14ac:dyDescent="0.15">
      <c r="C2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6BFC-2EDF-1947-8F79-5E5F0DF01196}">
  <dimension ref="B2:X54"/>
  <sheetViews>
    <sheetView zoomScale="150" zoomScaleNormal="150" workbookViewId="0"/>
  </sheetViews>
  <sheetFormatPr baseColWidth="10" defaultRowHeight="13" x14ac:dyDescent="0.15"/>
  <cols>
    <col min="1" max="5" width="2.83203125" customWidth="1"/>
    <col min="6" max="6" width="21.5" customWidth="1"/>
    <col min="7" max="7" width="2.83203125" bestFit="1" customWidth="1"/>
    <col min="8" max="8" width="9.1640625" bestFit="1" customWidth="1"/>
    <col min="9" max="9" width="2.33203125" bestFit="1" customWidth="1"/>
    <col min="10" max="10" width="6.33203125" bestFit="1" customWidth="1"/>
    <col min="11" max="11" width="2.33203125" bestFit="1" customWidth="1"/>
    <col min="12" max="12" width="6.33203125" bestFit="1" customWidth="1"/>
    <col min="13" max="13" width="2.1640625" bestFit="1" customWidth="1"/>
    <col min="15" max="15" width="26" customWidth="1"/>
  </cols>
  <sheetData>
    <row r="2" spans="2:24" ht="18" x14ac:dyDescent="0.2">
      <c r="B2" s="36" t="s">
        <v>97</v>
      </c>
    </row>
    <row r="3" spans="2:24" x14ac:dyDescent="0.15">
      <c r="B3" s="34" t="s">
        <v>100</v>
      </c>
    </row>
    <row r="4" spans="2:24" x14ac:dyDescent="0.15">
      <c r="B4" s="1"/>
    </row>
    <row r="5" spans="2:24" x14ac:dyDescent="0.15">
      <c r="B5" s="1" t="s">
        <v>98</v>
      </c>
      <c r="H5" s="1" t="s">
        <v>99</v>
      </c>
      <c r="I5" s="1"/>
      <c r="O5" s="1" t="s">
        <v>130</v>
      </c>
    </row>
    <row r="6" spans="2:24" x14ac:dyDescent="0.15">
      <c r="B6" s="34" t="s">
        <v>107</v>
      </c>
      <c r="H6" s="7">
        <v>311.20999999999998</v>
      </c>
      <c r="I6" s="7"/>
      <c r="J6" s="34"/>
      <c r="K6" s="34"/>
    </row>
    <row r="7" spans="2:24" x14ac:dyDescent="0.15">
      <c r="B7" s="34" t="s">
        <v>69</v>
      </c>
      <c r="H7" s="7">
        <v>7.4969999999999999</v>
      </c>
      <c r="I7" s="7"/>
      <c r="J7" s="34"/>
      <c r="K7" s="34"/>
      <c r="P7" s="34" t="s">
        <v>63</v>
      </c>
      <c r="Q7" s="1">
        <v>2019</v>
      </c>
      <c r="R7" s="34" t="s">
        <v>63</v>
      </c>
      <c r="S7" s="1">
        <v>2020</v>
      </c>
      <c r="T7" s="34" t="s">
        <v>63</v>
      </c>
      <c r="U7" s="1">
        <v>2021</v>
      </c>
      <c r="V7" s="34" t="s">
        <v>63</v>
      </c>
      <c r="W7" s="1">
        <v>2022</v>
      </c>
      <c r="X7" s="35" t="s">
        <v>65</v>
      </c>
    </row>
    <row r="8" spans="2:24" x14ac:dyDescent="0.15">
      <c r="B8" s="34" t="s">
        <v>68</v>
      </c>
      <c r="H8" s="15">
        <f>H6*H7</f>
        <v>2333.1413699999998</v>
      </c>
      <c r="I8" s="16"/>
      <c r="J8" s="34"/>
      <c r="K8" s="34"/>
      <c r="O8" s="34" t="s">
        <v>64</v>
      </c>
    </row>
    <row r="9" spans="2:24" x14ac:dyDescent="0.15">
      <c r="B9" s="34" t="s">
        <v>106</v>
      </c>
      <c r="H9" s="16">
        <f>W24/1000</f>
        <v>71.185000000000002</v>
      </c>
      <c r="I9" s="7"/>
      <c r="J9" s="34"/>
      <c r="K9" s="34"/>
      <c r="O9" s="34" t="s">
        <v>128</v>
      </c>
      <c r="P9" s="34" t="s">
        <v>63</v>
      </c>
      <c r="Q9" s="6">
        <v>25.43</v>
      </c>
      <c r="R9" s="34" t="s">
        <v>63</v>
      </c>
      <c r="S9" s="6">
        <v>25.91</v>
      </c>
      <c r="T9" s="34" t="s">
        <v>63</v>
      </c>
      <c r="U9" s="6">
        <v>31.88</v>
      </c>
      <c r="V9" s="34" t="s">
        <v>63</v>
      </c>
      <c r="W9" s="6">
        <v>32.31</v>
      </c>
      <c r="X9" s="35" t="s">
        <v>65</v>
      </c>
    </row>
    <row r="10" spans="2:24" x14ac:dyDescent="0.15">
      <c r="B10" s="34" t="s">
        <v>105</v>
      </c>
      <c r="H10" s="16">
        <f>H9/H7</f>
        <v>9.4951313858876887</v>
      </c>
      <c r="I10" s="16"/>
      <c r="J10" s="34"/>
      <c r="K10" s="34"/>
      <c r="O10" s="34" t="s">
        <v>135</v>
      </c>
      <c r="P10" s="34" t="s">
        <v>63</v>
      </c>
      <c r="Q10" s="6">
        <v>20.98</v>
      </c>
      <c r="R10" s="34" t="s">
        <v>63</v>
      </c>
      <c r="S10" s="6">
        <v>24.97</v>
      </c>
      <c r="T10" s="34" t="s">
        <v>63</v>
      </c>
      <c r="U10" s="6">
        <v>33.96</v>
      </c>
      <c r="V10" s="34" t="s">
        <v>63</v>
      </c>
      <c r="W10" s="6">
        <v>26.34</v>
      </c>
      <c r="X10" s="35" t="s">
        <v>65</v>
      </c>
    </row>
    <row r="11" spans="2:24" x14ac:dyDescent="0.15">
      <c r="B11" s="34" t="s">
        <v>103</v>
      </c>
      <c r="H11" s="16">
        <f>H6/H10</f>
        <v>32.775744468638052</v>
      </c>
      <c r="I11" s="16"/>
      <c r="J11" s="34"/>
      <c r="K11" s="34"/>
      <c r="O11" s="34" t="s">
        <v>129</v>
      </c>
      <c r="P11" s="34" t="s">
        <v>63</v>
      </c>
      <c r="Q11" s="6">
        <v>74.319999999999993</v>
      </c>
      <c r="R11" s="34" t="s">
        <v>63</v>
      </c>
      <c r="S11" s="6">
        <v>93.15</v>
      </c>
      <c r="T11" s="34" t="s">
        <v>63</v>
      </c>
      <c r="U11" s="6">
        <v>58.81</v>
      </c>
      <c r="V11" s="34" t="s">
        <v>63</v>
      </c>
      <c r="W11" s="6">
        <v>59.9</v>
      </c>
      <c r="X11" s="35" t="s">
        <v>65</v>
      </c>
    </row>
    <row r="12" spans="2:24" x14ac:dyDescent="0.15">
      <c r="B12" s="34" t="s">
        <v>110</v>
      </c>
      <c r="H12" s="16">
        <f>W27/H7/1000</f>
        <v>2.3066559957316257</v>
      </c>
      <c r="I12" s="7"/>
      <c r="J12" s="34"/>
      <c r="K12" s="34"/>
      <c r="O12" s="34" t="s">
        <v>131</v>
      </c>
      <c r="P12" s="34" t="s">
        <v>63</v>
      </c>
      <c r="Q12" s="6">
        <v>29.52</v>
      </c>
      <c r="R12" s="34" t="s">
        <v>63</v>
      </c>
      <c r="S12" s="6">
        <v>23.46</v>
      </c>
      <c r="T12" s="34" t="s">
        <v>63</v>
      </c>
      <c r="U12" s="6">
        <v>27.49</v>
      </c>
      <c r="V12" s="34" t="s">
        <v>63</v>
      </c>
      <c r="W12" s="6">
        <v>25.89</v>
      </c>
      <c r="X12" s="35" t="s">
        <v>65</v>
      </c>
    </row>
    <row r="13" spans="2:24" x14ac:dyDescent="0.15">
      <c r="B13" s="34" t="s">
        <v>109</v>
      </c>
      <c r="H13" s="38">
        <f>H12/H6</f>
        <v>7.4118954909277524E-3</v>
      </c>
      <c r="I13" s="38"/>
      <c r="J13" s="34"/>
      <c r="K13" s="34"/>
      <c r="O13" s="34" t="s">
        <v>132</v>
      </c>
      <c r="P13" s="34" t="s">
        <v>63</v>
      </c>
      <c r="Q13" s="6">
        <v>15.49</v>
      </c>
      <c r="R13" s="34" t="s">
        <v>63</v>
      </c>
      <c r="S13" s="6">
        <v>19.600000000000001</v>
      </c>
      <c r="T13" s="34" t="s">
        <v>63</v>
      </c>
      <c r="U13" s="6">
        <v>27.17</v>
      </c>
      <c r="V13" s="34" t="s">
        <v>63</v>
      </c>
      <c r="W13" s="6">
        <v>30.06</v>
      </c>
      <c r="X13" s="35" t="s">
        <v>65</v>
      </c>
    </row>
    <row r="14" spans="2:24" x14ac:dyDescent="0.15">
      <c r="B14" s="34" t="s">
        <v>146</v>
      </c>
      <c r="H14" s="38">
        <f>H12/H10</f>
        <v>0.2429303926388986</v>
      </c>
      <c r="I14" s="38"/>
      <c r="J14" s="34"/>
      <c r="K14" s="34"/>
      <c r="O14" s="34" t="s">
        <v>133</v>
      </c>
      <c r="P14" s="34" t="s">
        <v>63</v>
      </c>
      <c r="Q14" s="6">
        <v>18.05</v>
      </c>
      <c r="R14" s="34" t="s">
        <v>63</v>
      </c>
      <c r="S14" s="6">
        <v>15.26</v>
      </c>
      <c r="T14" s="34" t="s">
        <v>63</v>
      </c>
      <c r="U14" s="6">
        <v>15.24</v>
      </c>
      <c r="V14" s="34" t="s">
        <v>63</v>
      </c>
      <c r="W14" s="6">
        <v>23.25</v>
      </c>
      <c r="X14" s="35" t="s">
        <v>65</v>
      </c>
    </row>
    <row r="15" spans="2:24" x14ac:dyDescent="0.15">
      <c r="B15" s="34" t="s">
        <v>104</v>
      </c>
      <c r="H15" s="7">
        <v>9.35</v>
      </c>
      <c r="I15" s="7"/>
      <c r="J15" s="34"/>
      <c r="K15" s="34"/>
      <c r="O15" s="34" t="s">
        <v>134</v>
      </c>
      <c r="P15" s="34" t="s">
        <v>63</v>
      </c>
      <c r="Q15" s="6">
        <v>12.25</v>
      </c>
      <c r="R15" s="34" t="s">
        <v>63</v>
      </c>
      <c r="S15" s="6">
        <v>9.48</v>
      </c>
      <c r="T15" s="34" t="s">
        <v>63</v>
      </c>
      <c r="U15" s="6">
        <v>20.27</v>
      </c>
      <c r="V15" s="34" t="s">
        <v>63</v>
      </c>
      <c r="W15" s="6">
        <v>25.08</v>
      </c>
      <c r="X15" s="35" t="s">
        <v>65</v>
      </c>
    </row>
    <row r="16" spans="2:24" x14ac:dyDescent="0.15">
      <c r="B16" s="34" t="s">
        <v>150</v>
      </c>
      <c r="H16" s="8">
        <v>0.15</v>
      </c>
      <c r="I16" s="16"/>
      <c r="J16" s="34"/>
      <c r="K16" s="34"/>
      <c r="O16" s="34" t="s">
        <v>64</v>
      </c>
    </row>
    <row r="17" spans="2:24" x14ac:dyDescent="0.15">
      <c r="B17" s="34" t="s">
        <v>102</v>
      </c>
      <c r="H17" s="16">
        <f>H6/H15</f>
        <v>33.284491978609623</v>
      </c>
      <c r="I17" s="7"/>
    </row>
    <row r="18" spans="2:24" x14ac:dyDescent="0.15">
      <c r="B18" s="34" t="s">
        <v>108</v>
      </c>
      <c r="H18" s="7">
        <v>2.48</v>
      </c>
      <c r="I18" s="38"/>
      <c r="O18" s="1" t="s">
        <v>136</v>
      </c>
    </row>
    <row r="19" spans="2:24" x14ac:dyDescent="0.15">
      <c r="B19" s="34" t="s">
        <v>70</v>
      </c>
      <c r="H19" s="38">
        <f>H18/H6</f>
        <v>7.968895601041099E-3</v>
      </c>
      <c r="I19" s="38"/>
      <c r="P19" s="34" t="s">
        <v>63</v>
      </c>
      <c r="Q19" s="1">
        <v>2019</v>
      </c>
      <c r="R19" s="34" t="s">
        <v>63</v>
      </c>
      <c r="S19" s="1">
        <v>2020</v>
      </c>
      <c r="T19" s="34" t="s">
        <v>63</v>
      </c>
      <c r="U19" s="1">
        <v>2021</v>
      </c>
      <c r="V19" s="34" t="s">
        <v>63</v>
      </c>
      <c r="W19" s="1">
        <v>2022</v>
      </c>
      <c r="X19" s="35" t="s">
        <v>65</v>
      </c>
    </row>
    <row r="20" spans="2:24" x14ac:dyDescent="0.15">
      <c r="B20" s="34" t="s">
        <v>111</v>
      </c>
      <c r="H20" s="38">
        <f>H18/H15</f>
        <v>0.26524064171122996</v>
      </c>
      <c r="I20" s="38"/>
      <c r="O20" t="s">
        <v>64</v>
      </c>
    </row>
    <row r="21" spans="2:24" x14ac:dyDescent="0.15">
      <c r="B21" s="34"/>
      <c r="C21" t="s">
        <v>125</v>
      </c>
      <c r="H21" s="7">
        <v>25.91</v>
      </c>
      <c r="I21" s="38"/>
      <c r="O21" s="34" t="s">
        <v>148</v>
      </c>
      <c r="P21" s="34" t="s">
        <v>63</v>
      </c>
      <c r="Q21" s="25">
        <f>'msft-crsp-data'!K404</f>
        <v>133.96001000000001</v>
      </c>
      <c r="R21" s="34" t="s">
        <v>63</v>
      </c>
      <c r="S21" s="25">
        <f>'msft-crsp-data'!K416</f>
        <v>203.50998999999999</v>
      </c>
      <c r="T21" s="34" t="s">
        <v>63</v>
      </c>
      <c r="U21" s="25">
        <f>'msft-crsp-data'!K428</f>
        <v>270.89999</v>
      </c>
      <c r="V21" s="34" t="s">
        <v>63</v>
      </c>
      <c r="W21" s="25">
        <f>H6</f>
        <v>311.20999999999998</v>
      </c>
      <c r="X21" s="35" t="s">
        <v>65</v>
      </c>
    </row>
    <row r="22" spans="2:24" x14ac:dyDescent="0.15">
      <c r="B22" s="34"/>
      <c r="C22" t="s">
        <v>126</v>
      </c>
      <c r="H22" s="7">
        <v>25.43</v>
      </c>
      <c r="I22" s="38"/>
      <c r="O22" s="34" t="s">
        <v>149</v>
      </c>
      <c r="P22" s="34" t="s">
        <v>63</v>
      </c>
      <c r="Q22" s="23">
        <f>'msft-crsp-data'!N404/1000</f>
        <v>7643</v>
      </c>
      <c r="R22" s="34" t="s">
        <v>63</v>
      </c>
      <c r="S22" s="23">
        <f>'msft-crsp-data'!N416/1000</f>
        <v>7571</v>
      </c>
      <c r="T22" s="34" t="s">
        <v>63</v>
      </c>
      <c r="U22" s="23">
        <f>'msft-crsp-data'!N428/1000</f>
        <v>7519</v>
      </c>
      <c r="V22" s="34" t="s">
        <v>63</v>
      </c>
      <c r="W22" s="23">
        <f>H7*1000</f>
        <v>7497</v>
      </c>
      <c r="X22" s="35" t="s">
        <v>65</v>
      </c>
    </row>
    <row r="23" spans="2:24" x14ac:dyDescent="0.15">
      <c r="B23" s="34"/>
      <c r="C23" t="s">
        <v>127</v>
      </c>
      <c r="H23" s="7">
        <v>43.72</v>
      </c>
      <c r="I23" s="38"/>
      <c r="O23" t="s">
        <v>147</v>
      </c>
      <c r="P23" s="34" t="s">
        <v>63</v>
      </c>
      <c r="Q23" s="23">
        <f>'msft-crsp-data'!K404*'msft-crsp-data'!N404/1000</f>
        <v>1023856.35643</v>
      </c>
      <c r="R23" s="34" t="s">
        <v>63</v>
      </c>
      <c r="S23" s="23">
        <f>'msft-crsp-data'!K416*'msft-crsp-data'!N416/1000</f>
        <v>1540774.13429</v>
      </c>
      <c r="T23" s="34" t="s">
        <v>63</v>
      </c>
      <c r="U23" s="23">
        <f>'msft-crsp-data'!K428*'msft-crsp-data'!N428/1000</f>
        <v>2036897.0248099999</v>
      </c>
      <c r="V23" s="34" t="s">
        <v>63</v>
      </c>
      <c r="W23" s="23">
        <f>H8*1000</f>
        <v>2333141.3699999996</v>
      </c>
      <c r="X23" s="35" t="s">
        <v>65</v>
      </c>
    </row>
    <row r="24" spans="2:24" x14ac:dyDescent="0.15">
      <c r="B24" s="34"/>
      <c r="H24" s="7"/>
      <c r="I24" s="38"/>
      <c r="O24" t="s">
        <v>143</v>
      </c>
      <c r="P24" s="34" t="s">
        <v>63</v>
      </c>
      <c r="Q24" s="5">
        <v>39240</v>
      </c>
      <c r="R24" s="34" t="s">
        <v>63</v>
      </c>
      <c r="S24" s="5">
        <v>44281</v>
      </c>
      <c r="T24" s="34" t="s">
        <v>63</v>
      </c>
      <c r="U24" s="5">
        <v>61271</v>
      </c>
      <c r="V24" s="34" t="s">
        <v>63</v>
      </c>
      <c r="W24" s="5">
        <v>71185</v>
      </c>
      <c r="X24" s="35" t="s">
        <v>65</v>
      </c>
    </row>
    <row r="25" spans="2:24" x14ac:dyDescent="0.15">
      <c r="I25" s="38"/>
      <c r="O25" t="s">
        <v>139</v>
      </c>
      <c r="P25" s="34" t="s">
        <v>63</v>
      </c>
      <c r="Q25" s="5">
        <v>1142</v>
      </c>
      <c r="R25" s="34" t="s">
        <v>63</v>
      </c>
      <c r="S25" s="5">
        <v>1343</v>
      </c>
      <c r="T25" s="34" t="s">
        <v>63</v>
      </c>
      <c r="U25" s="5">
        <v>1693</v>
      </c>
      <c r="V25" s="34" t="s">
        <v>63</v>
      </c>
      <c r="W25" s="5">
        <v>1749</v>
      </c>
      <c r="X25" s="35" t="s">
        <v>65</v>
      </c>
    </row>
    <row r="26" spans="2:24" x14ac:dyDescent="0.15">
      <c r="B26" s="34"/>
      <c r="H26" s="38"/>
      <c r="I26" s="38"/>
      <c r="O26" t="s">
        <v>138</v>
      </c>
      <c r="P26" s="34" t="s">
        <v>63</v>
      </c>
      <c r="Q26" s="5">
        <v>19453</v>
      </c>
      <c r="R26" s="34" t="s">
        <v>63</v>
      </c>
      <c r="S26" s="5">
        <v>22968</v>
      </c>
      <c r="T26" s="34" t="s">
        <v>63</v>
      </c>
      <c r="U26" s="5">
        <v>27385</v>
      </c>
      <c r="V26" s="34" t="s">
        <v>63</v>
      </c>
      <c r="W26" s="5">
        <v>29224</v>
      </c>
      <c r="X26" s="35" t="s">
        <v>65</v>
      </c>
    </row>
    <row r="27" spans="2:24" x14ac:dyDescent="0.15">
      <c r="B27" s="34"/>
      <c r="G27" t="s">
        <v>63</v>
      </c>
      <c r="H27" s="37" t="s">
        <v>94</v>
      </c>
      <c r="I27" t="s">
        <v>63</v>
      </c>
      <c r="J27" s="37" t="s">
        <v>95</v>
      </c>
      <c r="K27" t="s">
        <v>63</v>
      </c>
      <c r="L27" s="37" t="s">
        <v>96</v>
      </c>
      <c r="M27" t="s">
        <v>65</v>
      </c>
      <c r="O27" t="s">
        <v>137</v>
      </c>
      <c r="P27" s="34" t="s">
        <v>63</v>
      </c>
      <c r="Q27" s="40">
        <v>13811</v>
      </c>
      <c r="R27" s="34" t="s">
        <v>63</v>
      </c>
      <c r="S27" s="40">
        <v>15137</v>
      </c>
      <c r="T27" s="34" t="s">
        <v>63</v>
      </c>
      <c r="U27" s="40">
        <v>16521</v>
      </c>
      <c r="V27" s="34" t="s">
        <v>63</v>
      </c>
      <c r="W27" s="40">
        <v>17293</v>
      </c>
      <c r="X27" s="35" t="s">
        <v>65</v>
      </c>
    </row>
    <row r="28" spans="2:24" x14ac:dyDescent="0.15">
      <c r="B28" s="34" t="s">
        <v>64</v>
      </c>
      <c r="H28" s="38"/>
      <c r="O28" t="s">
        <v>64</v>
      </c>
    </row>
    <row r="29" spans="2:24" x14ac:dyDescent="0.15">
      <c r="B29" t="s">
        <v>120</v>
      </c>
      <c r="G29" t="s">
        <v>63</v>
      </c>
      <c r="I29" t="s">
        <v>63</v>
      </c>
      <c r="K29" t="s">
        <v>63</v>
      </c>
      <c r="M29" t="s">
        <v>65</v>
      </c>
      <c r="O29" s="34" t="s">
        <v>140</v>
      </c>
      <c r="P29" s="34" t="s">
        <v>63</v>
      </c>
      <c r="Q29" s="14">
        <f>Q26+Q27</f>
        <v>33264</v>
      </c>
      <c r="R29" s="34" t="s">
        <v>63</v>
      </c>
      <c r="S29" s="14">
        <f>S26+S27</f>
        <v>38105</v>
      </c>
      <c r="T29" s="34" t="s">
        <v>63</v>
      </c>
      <c r="U29" s="14">
        <f>U26+U27</f>
        <v>43906</v>
      </c>
      <c r="V29" s="34" t="s">
        <v>63</v>
      </c>
      <c r="W29" s="14">
        <f>W26+W27</f>
        <v>46517</v>
      </c>
      <c r="X29" s="35" t="s">
        <v>65</v>
      </c>
    </row>
    <row r="30" spans="2:24" x14ac:dyDescent="0.15">
      <c r="B30" s="34" t="s">
        <v>64</v>
      </c>
      <c r="O30" s="34" t="s">
        <v>142</v>
      </c>
      <c r="P30" s="34" t="s">
        <v>63</v>
      </c>
      <c r="Q30" s="14">
        <f>Q29-Q25</f>
        <v>32122</v>
      </c>
      <c r="R30" s="34" t="s">
        <v>63</v>
      </c>
      <c r="S30" s="14">
        <f>S29-S25</f>
        <v>36762</v>
      </c>
      <c r="T30" s="34" t="s">
        <v>63</v>
      </c>
      <c r="U30" s="14">
        <f>U29-U25</f>
        <v>42213</v>
      </c>
      <c r="V30" s="34" t="s">
        <v>63</v>
      </c>
      <c r="W30" s="14">
        <f>W29-W25</f>
        <v>44768</v>
      </c>
      <c r="X30" s="35" t="s">
        <v>65</v>
      </c>
    </row>
    <row r="31" spans="2:24" x14ac:dyDescent="0.15">
      <c r="C31" t="str">
        <f>B6</f>
        <v>Share price ($)</v>
      </c>
      <c r="G31" t="s">
        <v>63</v>
      </c>
      <c r="H31" s="39">
        <f>H6</f>
        <v>311.20999999999998</v>
      </c>
      <c r="I31" t="s">
        <v>63</v>
      </c>
      <c r="K31" t="s">
        <v>63</v>
      </c>
      <c r="M31" t="s">
        <v>65</v>
      </c>
      <c r="O31" t="s">
        <v>64</v>
      </c>
    </row>
    <row r="32" spans="2:24" x14ac:dyDescent="0.15">
      <c r="C32" t="str">
        <f>B7</f>
        <v>Shares outstanding (bil)</v>
      </c>
      <c r="G32" t="s">
        <v>63</v>
      </c>
      <c r="H32" s="39">
        <f>H7</f>
        <v>7.4969999999999999</v>
      </c>
      <c r="I32" t="s">
        <v>63</v>
      </c>
      <c r="K32" t="s">
        <v>63</v>
      </c>
      <c r="M32" t="s">
        <v>65</v>
      </c>
      <c r="O32" t="s">
        <v>101</v>
      </c>
      <c r="P32" s="34" t="s">
        <v>63</v>
      </c>
      <c r="Q32" s="17">
        <f>Q27/Q24</f>
        <v>0.35196228338430174</v>
      </c>
      <c r="R32" s="34" t="s">
        <v>63</v>
      </c>
      <c r="S32" s="17">
        <f>S27/S24</f>
        <v>0.34183961518484224</v>
      </c>
      <c r="T32" s="34" t="s">
        <v>63</v>
      </c>
      <c r="U32" s="17">
        <f>U27/U24</f>
        <v>0.26963816487408399</v>
      </c>
      <c r="V32" s="34" t="s">
        <v>63</v>
      </c>
      <c r="W32" s="17">
        <f>W27/W24</f>
        <v>0.24293039263889865</v>
      </c>
      <c r="X32" s="35" t="s">
        <v>65</v>
      </c>
    </row>
    <row r="33" spans="2:24" x14ac:dyDescent="0.15">
      <c r="C33" t="str">
        <f>B8</f>
        <v>Market cap ($bil)</v>
      </c>
      <c r="G33" t="s">
        <v>63</v>
      </c>
      <c r="H33" s="39">
        <f>H8</f>
        <v>2333.1413699999998</v>
      </c>
      <c r="I33" t="s">
        <v>63</v>
      </c>
      <c r="K33" t="s">
        <v>63</v>
      </c>
      <c r="M33" t="s">
        <v>65</v>
      </c>
      <c r="O33" t="s">
        <v>144</v>
      </c>
      <c r="P33" s="34" t="s">
        <v>63</v>
      </c>
      <c r="Q33" s="17">
        <f>Q29/Q24</f>
        <v>0.84770642201834867</v>
      </c>
      <c r="R33" s="34" t="s">
        <v>63</v>
      </c>
      <c r="S33" s="17">
        <f>S29/S24</f>
        <v>0.86052708836747138</v>
      </c>
      <c r="T33" s="34" t="s">
        <v>63</v>
      </c>
      <c r="U33" s="17">
        <f>U29/U24</f>
        <v>0.71658696610141825</v>
      </c>
      <c r="V33" s="34" t="s">
        <v>63</v>
      </c>
      <c r="W33" s="17">
        <f>W29/W24</f>
        <v>0.65346632015171735</v>
      </c>
      <c r="X33" s="35" t="s">
        <v>65</v>
      </c>
    </row>
    <row r="34" spans="2:24" x14ac:dyDescent="0.15">
      <c r="B34" t="s">
        <v>64</v>
      </c>
      <c r="H34" s="39"/>
      <c r="O34" t="s">
        <v>145</v>
      </c>
      <c r="P34" s="34" t="s">
        <v>63</v>
      </c>
      <c r="Q34" s="17">
        <f>Q30/Q24</f>
        <v>0.81860346585117227</v>
      </c>
      <c r="R34" s="34" t="s">
        <v>63</v>
      </c>
      <c r="S34" s="17">
        <f>S30/S24</f>
        <v>0.83019805334116215</v>
      </c>
      <c r="T34" s="34" t="s">
        <v>63</v>
      </c>
      <c r="U34" s="17">
        <f>U30/U24</f>
        <v>0.68895562337810712</v>
      </c>
      <c r="V34" s="34" t="s">
        <v>63</v>
      </c>
      <c r="W34" s="17">
        <f>W30/W24</f>
        <v>0.62889653719182415</v>
      </c>
      <c r="X34" s="35" t="s">
        <v>65</v>
      </c>
    </row>
    <row r="35" spans="2:24" x14ac:dyDescent="0.15">
      <c r="B35" t="s">
        <v>121</v>
      </c>
      <c r="G35" t="s">
        <v>63</v>
      </c>
      <c r="H35" s="39"/>
      <c r="I35" t="s">
        <v>63</v>
      </c>
      <c r="K35" t="s">
        <v>63</v>
      </c>
      <c r="M35" t="s">
        <v>65</v>
      </c>
      <c r="O35" t="s">
        <v>64</v>
      </c>
    </row>
    <row r="36" spans="2:24" x14ac:dyDescent="0.15">
      <c r="B36" t="s">
        <v>64</v>
      </c>
      <c r="H36" s="39"/>
      <c r="O36" t="s">
        <v>141</v>
      </c>
    </row>
    <row r="37" spans="2:24" x14ac:dyDescent="0.15">
      <c r="C37" t="s">
        <v>112</v>
      </c>
      <c r="G37" t="s">
        <v>63</v>
      </c>
      <c r="H37" s="39">
        <f>H9</f>
        <v>71.185000000000002</v>
      </c>
      <c r="I37" t="s">
        <v>63</v>
      </c>
      <c r="K37" t="s">
        <v>63</v>
      </c>
      <c r="M37" t="s">
        <v>65</v>
      </c>
    </row>
    <row r="38" spans="2:24" x14ac:dyDescent="0.15">
      <c r="C38" t="s">
        <v>114</v>
      </c>
      <c r="G38" t="s">
        <v>63</v>
      </c>
      <c r="H38" s="39">
        <f>H37/H32</f>
        <v>9.4951313858876887</v>
      </c>
      <c r="I38" t="s">
        <v>63</v>
      </c>
      <c r="K38" t="s">
        <v>63</v>
      </c>
      <c r="M38" t="s">
        <v>65</v>
      </c>
    </row>
    <row r="39" spans="2:24" x14ac:dyDescent="0.15">
      <c r="C39" t="s">
        <v>115</v>
      </c>
      <c r="G39" t="s">
        <v>63</v>
      </c>
      <c r="H39" s="39">
        <f>H31/H38</f>
        <v>32.775744468638052</v>
      </c>
      <c r="I39" t="s">
        <v>63</v>
      </c>
      <c r="K39" t="s">
        <v>63</v>
      </c>
      <c r="M39" t="s">
        <v>65</v>
      </c>
    </row>
    <row r="40" spans="2:24" x14ac:dyDescent="0.15">
      <c r="C40" t="s">
        <v>113</v>
      </c>
      <c r="G40" t="s">
        <v>63</v>
      </c>
      <c r="H40" s="39">
        <f>H12*H32</f>
        <v>17.292999999999999</v>
      </c>
      <c r="I40" t="s">
        <v>63</v>
      </c>
      <c r="K40" t="s">
        <v>63</v>
      </c>
      <c r="M40" t="s">
        <v>65</v>
      </c>
    </row>
    <row r="41" spans="2:24" x14ac:dyDescent="0.15">
      <c r="C41" t="s">
        <v>116</v>
      </c>
      <c r="G41" t="s">
        <v>63</v>
      </c>
      <c r="H41" s="39">
        <f>H40/H32</f>
        <v>2.3066559957316257</v>
      </c>
      <c r="I41" t="s">
        <v>63</v>
      </c>
      <c r="K41" t="s">
        <v>63</v>
      </c>
      <c r="M41" t="s">
        <v>65</v>
      </c>
    </row>
    <row r="42" spans="2:24" x14ac:dyDescent="0.15">
      <c r="C42" t="s">
        <v>117</v>
      </c>
      <c r="G42" t="s">
        <v>63</v>
      </c>
      <c r="H42" s="38">
        <f>H41/H31</f>
        <v>7.4118954909277524E-3</v>
      </c>
      <c r="I42" t="s">
        <v>63</v>
      </c>
      <c r="K42" t="s">
        <v>63</v>
      </c>
      <c r="M42" t="s">
        <v>65</v>
      </c>
    </row>
    <row r="43" spans="2:24" x14ac:dyDescent="0.15">
      <c r="C43" t="s">
        <v>101</v>
      </c>
      <c r="G43" t="s">
        <v>63</v>
      </c>
      <c r="H43" s="38">
        <f>H41/H38</f>
        <v>0.2429303926388986</v>
      </c>
      <c r="I43" t="s">
        <v>63</v>
      </c>
      <c r="K43" t="s">
        <v>63</v>
      </c>
      <c r="M43" t="s">
        <v>65</v>
      </c>
    </row>
    <row r="44" spans="2:24" x14ac:dyDescent="0.15">
      <c r="C44" t="s">
        <v>123</v>
      </c>
      <c r="G44" t="s">
        <v>124</v>
      </c>
      <c r="H44" s="38">
        <v>0.49049999999999999</v>
      </c>
      <c r="I44" t="s">
        <v>63</v>
      </c>
      <c r="K44" t="s">
        <v>63</v>
      </c>
      <c r="M44" t="s">
        <v>65</v>
      </c>
    </row>
    <row r="45" spans="2:24" x14ac:dyDescent="0.15">
      <c r="B45" t="s">
        <v>64</v>
      </c>
      <c r="H45" s="39"/>
      <c r="I45" s="39"/>
    </row>
    <row r="46" spans="2:24" x14ac:dyDescent="0.15">
      <c r="B46" t="s">
        <v>122</v>
      </c>
      <c r="G46" t="s">
        <v>63</v>
      </c>
      <c r="H46" s="39"/>
      <c r="I46" t="s">
        <v>63</v>
      </c>
      <c r="K46" t="s">
        <v>63</v>
      </c>
      <c r="M46" t="s">
        <v>65</v>
      </c>
    </row>
    <row r="47" spans="2:24" x14ac:dyDescent="0.15">
      <c r="B47" t="s">
        <v>64</v>
      </c>
      <c r="H47" s="39"/>
    </row>
    <row r="48" spans="2:24" x14ac:dyDescent="0.15">
      <c r="C48" t="s">
        <v>114</v>
      </c>
      <c r="G48" t="s">
        <v>63</v>
      </c>
      <c r="H48" s="7">
        <v>8.0500000000000007</v>
      </c>
      <c r="I48" t="s">
        <v>63</v>
      </c>
      <c r="J48" s="7">
        <v>9.35</v>
      </c>
      <c r="K48" t="s">
        <v>63</v>
      </c>
      <c r="L48" s="7">
        <v>10.75</v>
      </c>
      <c r="M48" t="s">
        <v>65</v>
      </c>
    </row>
    <row r="49" spans="2:13" x14ac:dyDescent="0.15">
      <c r="D49" s="34" t="s">
        <v>119</v>
      </c>
      <c r="G49" t="s">
        <v>63</v>
      </c>
      <c r="I49" t="s">
        <v>63</v>
      </c>
      <c r="J49" s="17">
        <f>J48/H48-1</f>
        <v>0.16149068322981353</v>
      </c>
      <c r="K49" t="s">
        <v>63</v>
      </c>
      <c r="L49" s="17">
        <f>L48/J48-1</f>
        <v>0.14973262032085577</v>
      </c>
      <c r="M49" t="s">
        <v>65</v>
      </c>
    </row>
    <row r="50" spans="2:13" x14ac:dyDescent="0.15">
      <c r="C50" t="s">
        <v>115</v>
      </c>
      <c r="G50" t="s">
        <v>63</v>
      </c>
      <c r="H50" s="39">
        <f>H31/J48</f>
        <v>33.284491978609623</v>
      </c>
      <c r="I50" t="s">
        <v>63</v>
      </c>
      <c r="K50" t="s">
        <v>63</v>
      </c>
      <c r="M50" t="s">
        <v>65</v>
      </c>
    </row>
    <row r="51" spans="2:13" x14ac:dyDescent="0.15">
      <c r="C51" t="s">
        <v>118</v>
      </c>
      <c r="G51" t="s">
        <v>63</v>
      </c>
      <c r="H51" s="39"/>
      <c r="I51" t="s">
        <v>63</v>
      </c>
      <c r="J51" s="7">
        <v>2.48</v>
      </c>
      <c r="K51" t="s">
        <v>63</v>
      </c>
      <c r="M51" t="s">
        <v>65</v>
      </c>
    </row>
    <row r="52" spans="2:13" x14ac:dyDescent="0.15">
      <c r="C52" t="s">
        <v>117</v>
      </c>
      <c r="G52" t="s">
        <v>63</v>
      </c>
      <c r="H52" s="38">
        <f>J51/H31</f>
        <v>7.968895601041099E-3</v>
      </c>
      <c r="I52" t="s">
        <v>63</v>
      </c>
      <c r="J52" s="7"/>
      <c r="K52" t="s">
        <v>63</v>
      </c>
      <c r="M52" t="s">
        <v>65</v>
      </c>
    </row>
    <row r="53" spans="2:13" x14ac:dyDescent="0.15">
      <c r="C53" t="s">
        <v>101</v>
      </c>
      <c r="G53" t="s">
        <v>63</v>
      </c>
      <c r="H53" s="38">
        <f>J51/J48</f>
        <v>0.26524064171122996</v>
      </c>
      <c r="I53" t="s">
        <v>63</v>
      </c>
      <c r="J53" s="7"/>
      <c r="K53" t="s">
        <v>63</v>
      </c>
      <c r="M53" t="s">
        <v>65</v>
      </c>
    </row>
    <row r="54" spans="2:13" x14ac:dyDescent="0.15">
      <c r="B54" t="s">
        <v>64</v>
      </c>
      <c r="H54" s="39"/>
      <c r="I54" s="3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D96A-85FA-6C45-941D-B5989EA5F164}">
  <dimension ref="A1:F6"/>
  <sheetViews>
    <sheetView zoomScale="160" zoomScaleNormal="160" workbookViewId="0">
      <pane ySplit="1" topLeftCell="A2" activePane="bottomLeft" state="frozen"/>
      <selection pane="bottomLeft"/>
    </sheetView>
  </sheetViews>
  <sheetFormatPr baseColWidth="10" defaultColWidth="8.83203125" defaultRowHeight="15" x14ac:dyDescent="0.2"/>
  <cols>
    <col min="1" max="1" width="6.5" style="44" bestFit="1" customWidth="1"/>
    <col min="2" max="2" width="12.6640625" style="44" bestFit="1" customWidth="1"/>
    <col min="3" max="3" width="11.5" style="44" bestFit="1" customWidth="1"/>
    <col min="4" max="4" width="12" style="44" bestFit="1" customWidth="1"/>
    <col min="5" max="5" width="10" style="44" bestFit="1" customWidth="1"/>
    <col min="6" max="6" width="19.33203125" style="44" customWidth="1"/>
    <col min="7" max="16384" width="8.83203125" style="44"/>
  </cols>
  <sheetData>
    <row r="1" spans="1:6" x14ac:dyDescent="0.2">
      <c r="A1" s="46" t="s">
        <v>151</v>
      </c>
      <c r="B1" s="46" t="s">
        <v>170</v>
      </c>
      <c r="C1" s="46" t="s">
        <v>171</v>
      </c>
      <c r="D1" s="46" t="s">
        <v>172</v>
      </c>
      <c r="E1" s="46" t="s">
        <v>173</v>
      </c>
      <c r="F1" s="46"/>
    </row>
    <row r="2" spans="1:6" x14ac:dyDescent="0.2">
      <c r="A2" s="45">
        <v>44714</v>
      </c>
      <c r="B2" s="16">
        <v>2510.219970703125</v>
      </c>
      <c r="C2" s="47">
        <v>508720</v>
      </c>
      <c r="D2" s="38"/>
      <c r="E2" s="38">
        <v>3.1450331211090088E-2</v>
      </c>
    </row>
    <row r="3" spans="1:6" x14ac:dyDescent="0.2">
      <c r="A3" s="45">
        <v>44715</v>
      </c>
      <c r="B3" s="16">
        <v>2447</v>
      </c>
      <c r="C3" s="47">
        <v>508720</v>
      </c>
      <c r="D3" s="38">
        <f>B3/B2-1</f>
        <v>-2.5185032164896981E-2</v>
      </c>
      <c r="E3" s="38">
        <v>-2.5185031816363335E-2</v>
      </c>
      <c r="F3" s="38">
        <f>(B3*C3/C2)/B2-1</f>
        <v>-2.5185032164896981E-2</v>
      </c>
    </row>
    <row r="4" spans="1:6" x14ac:dyDescent="0.2">
      <c r="A4" s="45">
        <v>44718</v>
      </c>
      <c r="B4" s="16">
        <v>124.79000091552734</v>
      </c>
      <c r="C4" s="47">
        <v>10174400</v>
      </c>
      <c r="D4" s="38">
        <f t="shared" ref="D4:D6" si="0">B4/B3-1</f>
        <v>-0.94900286027154579</v>
      </c>
      <c r="E4" s="38">
        <v>1.9942793995141983E-2</v>
      </c>
      <c r="F4" s="38">
        <f t="shared" ref="F4:F6" si="1">(B4*C4/C3)/B3-1</f>
        <v>1.9942794569083322E-2</v>
      </c>
    </row>
    <row r="5" spans="1:6" x14ac:dyDescent="0.2">
      <c r="A5" s="45">
        <v>44719</v>
      </c>
      <c r="B5" s="16">
        <v>123</v>
      </c>
      <c r="C5" s="47">
        <v>10174400</v>
      </c>
      <c r="D5" s="38">
        <f t="shared" si="0"/>
        <v>-1.4344105316090427E-2</v>
      </c>
      <c r="E5" s="38">
        <v>-1.4344105497002602E-2</v>
      </c>
      <c r="F5" s="38">
        <f t="shared" si="1"/>
        <v>-1.4344105316090427E-2</v>
      </c>
    </row>
    <row r="6" spans="1:6" x14ac:dyDescent="0.2">
      <c r="A6" s="45">
        <v>44720</v>
      </c>
      <c r="B6" s="16">
        <v>121.18000030517578</v>
      </c>
      <c r="C6" s="47">
        <v>10174400</v>
      </c>
      <c r="D6" s="38">
        <f t="shared" si="0"/>
        <v>-1.4796745486375773E-2</v>
      </c>
      <c r="E6" s="38">
        <v>-1.4796745032072067E-2</v>
      </c>
      <c r="F6" s="38">
        <f t="shared" si="1"/>
        <v>-1.4796745486375773E-2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7600-F286-6442-B456-A8823E2F0C4A}">
  <dimension ref="A1:D451"/>
  <sheetViews>
    <sheetView zoomScale="150" zoomScaleNormal="150" workbookViewId="0">
      <pane ySplit="4" topLeftCell="A5" activePane="bottomLeft" state="frozen"/>
      <selection pane="bottomLeft"/>
    </sheetView>
  </sheetViews>
  <sheetFormatPr baseColWidth="10" defaultRowHeight="13" x14ac:dyDescent="0.15"/>
  <cols>
    <col min="1" max="1" width="15.6640625" customWidth="1"/>
  </cols>
  <sheetData>
    <row r="1" spans="1:4" x14ac:dyDescent="0.15">
      <c r="A1" t="s">
        <v>159</v>
      </c>
    </row>
    <row r="3" spans="1:4" x14ac:dyDescent="0.15">
      <c r="B3" t="s">
        <v>91</v>
      </c>
      <c r="C3" t="s">
        <v>135</v>
      </c>
    </row>
    <row r="4" spans="1:4" x14ac:dyDescent="0.15">
      <c r="A4" t="s">
        <v>72</v>
      </c>
      <c r="B4" t="s">
        <v>154</v>
      </c>
      <c r="C4" t="s">
        <v>154</v>
      </c>
      <c r="D4" t="s">
        <v>167</v>
      </c>
    </row>
    <row r="5" spans="1:4" x14ac:dyDescent="0.15">
      <c r="A5">
        <v>19860228</v>
      </c>
      <c r="C5">
        <v>7.2500999999999996E-2</v>
      </c>
    </row>
    <row r="6" spans="1:4" x14ac:dyDescent="0.15">
      <c r="A6">
        <v>19860331</v>
      </c>
      <c r="B6" t="s">
        <v>93</v>
      </c>
      <c r="C6">
        <v>5.3886999999999997E-2</v>
      </c>
    </row>
    <row r="7" spans="1:4" x14ac:dyDescent="0.15">
      <c r="A7">
        <v>19860430</v>
      </c>
      <c r="B7" s="38">
        <v>0.17272699999999999</v>
      </c>
      <c r="C7">
        <v>-7.9030000000000003E-3</v>
      </c>
    </row>
    <row r="8" spans="1:4" x14ac:dyDescent="0.15">
      <c r="A8">
        <v>19860530</v>
      </c>
      <c r="B8" s="38">
        <v>7.7519000000000005E-2</v>
      </c>
      <c r="C8">
        <v>5.0847000000000003E-2</v>
      </c>
    </row>
    <row r="9" spans="1:4" x14ac:dyDescent="0.15">
      <c r="A9">
        <v>19860630</v>
      </c>
      <c r="B9" s="38">
        <v>-0.115108</v>
      </c>
      <c r="C9">
        <v>1.4244E-2</v>
      </c>
    </row>
    <row r="10" spans="1:4" x14ac:dyDescent="0.15">
      <c r="A10">
        <v>19860731</v>
      </c>
      <c r="B10" s="38">
        <v>-7.3171E-2</v>
      </c>
      <c r="C10">
        <v>-5.9700000000000003E-2</v>
      </c>
    </row>
    <row r="11" spans="1:4" x14ac:dyDescent="0.15">
      <c r="A11">
        <v>19860829</v>
      </c>
      <c r="B11" s="38">
        <v>0</v>
      </c>
      <c r="C11">
        <v>6.6183000000000006E-2</v>
      </c>
    </row>
    <row r="12" spans="1:4" x14ac:dyDescent="0.15">
      <c r="A12">
        <v>19860930</v>
      </c>
      <c r="B12" s="38">
        <v>-8.7720000000000003E-3</v>
      </c>
      <c r="C12">
        <v>-7.9020000000000007E-2</v>
      </c>
    </row>
    <row r="13" spans="1:4" x14ac:dyDescent="0.15">
      <c r="A13">
        <v>19861031</v>
      </c>
      <c r="B13" s="38">
        <v>0.37168099999999998</v>
      </c>
      <c r="C13">
        <v>4.9305000000000002E-2</v>
      </c>
    </row>
    <row r="14" spans="1:4" x14ac:dyDescent="0.15">
      <c r="A14">
        <v>19861128</v>
      </c>
      <c r="B14" s="38">
        <v>0.28387099999999998</v>
      </c>
      <c r="C14">
        <v>1.5093000000000001E-2</v>
      </c>
    </row>
    <row r="15" spans="1:4" x14ac:dyDescent="0.15">
      <c r="A15">
        <v>19861231</v>
      </c>
      <c r="B15" s="38">
        <v>-3.0151000000000001E-2</v>
      </c>
      <c r="C15">
        <v>-2.6387000000000001E-2</v>
      </c>
    </row>
    <row r="16" spans="1:4" x14ac:dyDescent="0.15">
      <c r="A16">
        <v>19870130</v>
      </c>
      <c r="B16" s="38">
        <v>0.515544</v>
      </c>
      <c r="C16">
        <v>0.128499</v>
      </c>
    </row>
    <row r="17" spans="1:3" x14ac:dyDescent="0.15">
      <c r="A17">
        <v>19870227</v>
      </c>
      <c r="B17" s="38">
        <v>4.9572999999999999E-2</v>
      </c>
      <c r="C17">
        <v>4.7921999999999999E-2</v>
      </c>
    </row>
    <row r="18" spans="1:3" x14ac:dyDescent="0.15">
      <c r="A18">
        <v>19870331</v>
      </c>
      <c r="B18" s="38">
        <v>0.26058599999999998</v>
      </c>
      <c r="C18">
        <v>2.3664000000000001E-2</v>
      </c>
    </row>
    <row r="19" spans="1:3" x14ac:dyDescent="0.15">
      <c r="A19">
        <v>19870430</v>
      </c>
      <c r="B19" s="38">
        <v>7.4935000000000002E-2</v>
      </c>
      <c r="C19">
        <v>-1.6996000000000001E-2</v>
      </c>
    </row>
    <row r="20" spans="1:3" x14ac:dyDescent="0.15">
      <c r="A20">
        <v>19870529</v>
      </c>
      <c r="B20" s="38">
        <v>0.10817300000000001</v>
      </c>
      <c r="C20">
        <v>5.1229999999999999E-3</v>
      </c>
    </row>
    <row r="21" spans="1:3" x14ac:dyDescent="0.15">
      <c r="A21">
        <v>19870630</v>
      </c>
      <c r="B21" s="38">
        <v>-0.114967</v>
      </c>
      <c r="C21">
        <v>4.3654999999999999E-2</v>
      </c>
    </row>
    <row r="22" spans="1:3" x14ac:dyDescent="0.15">
      <c r="A22">
        <v>19870731</v>
      </c>
      <c r="B22" s="38">
        <v>-7.8431000000000001E-2</v>
      </c>
      <c r="C22">
        <v>4.4247000000000002E-2</v>
      </c>
    </row>
    <row r="23" spans="1:3" x14ac:dyDescent="0.15">
      <c r="A23">
        <v>19870831</v>
      </c>
      <c r="B23" s="38">
        <v>0.26329799999999998</v>
      </c>
      <c r="C23">
        <v>3.7146999999999999E-2</v>
      </c>
    </row>
    <row r="24" spans="1:3" x14ac:dyDescent="0.15">
      <c r="A24">
        <v>19870930</v>
      </c>
      <c r="B24" s="38">
        <v>0.115789</v>
      </c>
      <c r="C24">
        <v>-2.0773E-2</v>
      </c>
    </row>
    <row r="25" spans="1:3" x14ac:dyDescent="0.15">
      <c r="A25">
        <v>19871030</v>
      </c>
      <c r="B25" s="38">
        <v>-0.249057</v>
      </c>
      <c r="C25">
        <v>-0.22536100000000001</v>
      </c>
    </row>
    <row r="26" spans="1:3" x14ac:dyDescent="0.15">
      <c r="A26">
        <v>19871130</v>
      </c>
      <c r="B26" s="38">
        <v>-0.100503</v>
      </c>
      <c r="C26">
        <v>-7.2272000000000003E-2</v>
      </c>
    </row>
    <row r="27" spans="1:3" x14ac:dyDescent="0.15">
      <c r="A27">
        <v>19871231</v>
      </c>
      <c r="B27" s="38">
        <v>0.21229000000000001</v>
      </c>
      <c r="C27">
        <v>7.0323999999999998E-2</v>
      </c>
    </row>
    <row r="28" spans="1:3" x14ac:dyDescent="0.15">
      <c r="A28">
        <v>19880129</v>
      </c>
      <c r="B28" s="38">
        <v>2.7650000000000001E-2</v>
      </c>
      <c r="C28">
        <v>4.4874999999999998E-2</v>
      </c>
    </row>
    <row r="29" spans="1:3" x14ac:dyDescent="0.15">
      <c r="A29">
        <v>19880229</v>
      </c>
      <c r="B29" s="38">
        <v>6.5021999999999996E-2</v>
      </c>
      <c r="C29">
        <v>5.1691000000000001E-2</v>
      </c>
    </row>
    <row r="30" spans="1:3" x14ac:dyDescent="0.15">
      <c r="A30">
        <v>19880331</v>
      </c>
      <c r="B30" s="38">
        <v>-4.8420999999999999E-2</v>
      </c>
      <c r="C30">
        <v>-1.6598000000000002E-2</v>
      </c>
    </row>
    <row r="31" spans="1:3" x14ac:dyDescent="0.15">
      <c r="A31">
        <v>19880429</v>
      </c>
      <c r="B31" s="38">
        <v>-3.5397999999999999E-2</v>
      </c>
      <c r="C31">
        <v>1.0992999999999999E-2</v>
      </c>
    </row>
    <row r="32" spans="1:3" x14ac:dyDescent="0.15">
      <c r="A32">
        <v>19880531</v>
      </c>
      <c r="B32" s="38">
        <v>6.4219999999999999E-2</v>
      </c>
      <c r="C32">
        <v>4.4700000000000002E-4</v>
      </c>
    </row>
    <row r="33" spans="1:3" x14ac:dyDescent="0.15">
      <c r="A33">
        <v>19880630</v>
      </c>
      <c r="B33" s="38">
        <v>0.155172</v>
      </c>
      <c r="C33">
        <v>5.1457000000000003E-2</v>
      </c>
    </row>
    <row r="34" spans="1:3" x14ac:dyDescent="0.15">
      <c r="A34">
        <v>19880729</v>
      </c>
      <c r="B34" s="38">
        <v>-0.11194</v>
      </c>
      <c r="C34">
        <v>-7.2719999999999998E-3</v>
      </c>
    </row>
    <row r="35" spans="1:3" x14ac:dyDescent="0.15">
      <c r="A35">
        <v>19880831</v>
      </c>
      <c r="B35" s="38">
        <v>-0.159664</v>
      </c>
      <c r="C35">
        <v>-2.8006E-2</v>
      </c>
    </row>
    <row r="36" spans="1:3" x14ac:dyDescent="0.15">
      <c r="A36">
        <v>19880930</v>
      </c>
      <c r="B36" s="38">
        <v>4.4999999999999998E-2</v>
      </c>
      <c r="C36">
        <v>3.7204000000000001E-2</v>
      </c>
    </row>
    <row r="37" spans="1:3" x14ac:dyDescent="0.15">
      <c r="A37">
        <v>19881031</v>
      </c>
      <c r="B37" s="38">
        <v>-6.2200999999999999E-2</v>
      </c>
      <c r="C37">
        <v>1.7645000000000001E-2</v>
      </c>
    </row>
    <row r="38" spans="1:3" x14ac:dyDescent="0.15">
      <c r="A38">
        <v>19881130</v>
      </c>
      <c r="B38" s="38">
        <v>-3.5714000000000003E-2</v>
      </c>
      <c r="C38">
        <v>-1.6410999999999999E-2</v>
      </c>
    </row>
    <row r="39" spans="1:3" x14ac:dyDescent="0.15">
      <c r="A39">
        <v>19881230</v>
      </c>
      <c r="B39" s="38">
        <v>0.12698400000000001</v>
      </c>
      <c r="C39">
        <v>2.1070999999999999E-2</v>
      </c>
    </row>
    <row r="40" spans="1:3" x14ac:dyDescent="0.15">
      <c r="A40">
        <v>19890131</v>
      </c>
      <c r="B40" s="38">
        <v>0.119718</v>
      </c>
      <c r="C40">
        <v>6.6100999999999993E-2</v>
      </c>
    </row>
    <row r="41" spans="1:3" x14ac:dyDescent="0.15">
      <c r="A41">
        <v>19890228</v>
      </c>
      <c r="B41" s="38">
        <v>-2.0960000000000002E-3</v>
      </c>
      <c r="C41">
        <v>-1.6441999999999998E-2</v>
      </c>
    </row>
    <row r="42" spans="1:3" x14ac:dyDescent="0.15">
      <c r="A42">
        <v>19890331</v>
      </c>
      <c r="B42" s="38">
        <v>-0.16176499999999999</v>
      </c>
      <c r="C42">
        <v>2.1465000000000001E-2</v>
      </c>
    </row>
    <row r="43" spans="1:3" x14ac:dyDescent="0.15">
      <c r="A43">
        <v>19890428</v>
      </c>
      <c r="B43" s="38">
        <v>0.12030100000000001</v>
      </c>
      <c r="C43">
        <v>4.8207E-2</v>
      </c>
    </row>
    <row r="44" spans="1:3" x14ac:dyDescent="0.15">
      <c r="A44">
        <v>19890531</v>
      </c>
      <c r="B44" s="38">
        <v>8.2774E-2</v>
      </c>
      <c r="C44">
        <v>3.9336000000000003E-2</v>
      </c>
    </row>
    <row r="45" spans="1:3" x14ac:dyDescent="0.15">
      <c r="A45">
        <v>19890630</v>
      </c>
      <c r="B45" s="38">
        <v>-0.12396699999999999</v>
      </c>
      <c r="C45">
        <v>-4.8560000000000001E-3</v>
      </c>
    </row>
    <row r="46" spans="1:3" x14ac:dyDescent="0.15">
      <c r="A46">
        <v>19890731</v>
      </c>
      <c r="B46" s="38">
        <v>3.3019E-2</v>
      </c>
      <c r="C46">
        <v>7.7128000000000002E-2</v>
      </c>
    </row>
    <row r="47" spans="1:3" x14ac:dyDescent="0.15">
      <c r="A47">
        <v>19890831</v>
      </c>
      <c r="B47" s="38">
        <v>7.3058999999999999E-2</v>
      </c>
      <c r="C47">
        <v>2.2126E-2</v>
      </c>
    </row>
    <row r="48" spans="1:3" x14ac:dyDescent="0.15">
      <c r="A48">
        <v>19890929</v>
      </c>
      <c r="B48" s="38">
        <v>0.16595699999999999</v>
      </c>
      <c r="C48">
        <v>-1.4729999999999999E-3</v>
      </c>
    </row>
    <row r="49" spans="1:3" x14ac:dyDescent="0.15">
      <c r="A49">
        <v>19891031</v>
      </c>
      <c r="B49" s="38">
        <v>0.19343099999999999</v>
      </c>
      <c r="C49">
        <v>-2.9284999999999999E-2</v>
      </c>
    </row>
    <row r="50" spans="1:3" x14ac:dyDescent="0.15">
      <c r="A50">
        <v>19891130</v>
      </c>
      <c r="B50" s="38">
        <v>6.4219999999999999E-2</v>
      </c>
      <c r="C50">
        <v>1.7815999999999999E-2</v>
      </c>
    </row>
    <row r="51" spans="1:3" x14ac:dyDescent="0.15">
      <c r="A51">
        <v>19891229</v>
      </c>
      <c r="B51" s="38">
        <v>0</v>
      </c>
      <c r="C51">
        <v>1.8294000000000001E-2</v>
      </c>
    </row>
    <row r="52" spans="1:3" x14ac:dyDescent="0.15">
      <c r="A52">
        <v>19900131</v>
      </c>
      <c r="B52" s="38">
        <v>6.3217999999999996E-2</v>
      </c>
      <c r="C52">
        <v>-7.0113999999999996E-2</v>
      </c>
    </row>
    <row r="53" spans="1:3" x14ac:dyDescent="0.15">
      <c r="A53">
        <v>19900228</v>
      </c>
      <c r="B53" s="38">
        <v>6.7568000000000003E-2</v>
      </c>
      <c r="C53">
        <v>1.49E-2</v>
      </c>
    </row>
    <row r="54" spans="1:3" x14ac:dyDescent="0.15">
      <c r="A54">
        <v>19900330</v>
      </c>
      <c r="B54" s="38">
        <v>0.121519</v>
      </c>
      <c r="C54">
        <v>2.4147999999999999E-2</v>
      </c>
    </row>
    <row r="55" spans="1:3" x14ac:dyDescent="0.15">
      <c r="A55">
        <v>19900430</v>
      </c>
      <c r="B55" s="38">
        <v>4.7404000000000002E-2</v>
      </c>
      <c r="C55">
        <v>-2.8282999999999999E-2</v>
      </c>
    </row>
    <row r="56" spans="1:3" x14ac:dyDescent="0.15">
      <c r="A56">
        <v>19900531</v>
      </c>
      <c r="B56" s="38">
        <v>0.25862099999999999</v>
      </c>
      <c r="C56">
        <v>8.8935E-2</v>
      </c>
    </row>
    <row r="57" spans="1:3" x14ac:dyDescent="0.15">
      <c r="A57">
        <v>19900629</v>
      </c>
      <c r="B57" s="38">
        <v>4.1096000000000001E-2</v>
      </c>
      <c r="C57">
        <v>-4.1929999999999997E-3</v>
      </c>
    </row>
    <row r="58" spans="1:3" x14ac:dyDescent="0.15">
      <c r="A58">
        <v>19900731</v>
      </c>
      <c r="B58" s="38">
        <v>-0.125</v>
      </c>
      <c r="C58">
        <v>-9.3919999999999993E-3</v>
      </c>
    </row>
    <row r="59" spans="1:3" x14ac:dyDescent="0.15">
      <c r="A59">
        <v>19900831</v>
      </c>
      <c r="B59" s="38">
        <v>-7.5188000000000005E-2</v>
      </c>
      <c r="C59">
        <v>-9.1902999999999999E-2</v>
      </c>
    </row>
    <row r="60" spans="1:3" x14ac:dyDescent="0.15">
      <c r="A60">
        <v>19900928</v>
      </c>
      <c r="B60" s="38">
        <v>2.4389999999999998E-2</v>
      </c>
      <c r="C60">
        <v>-5.3844000000000003E-2</v>
      </c>
    </row>
    <row r="61" spans="1:3" x14ac:dyDescent="0.15">
      <c r="A61">
        <v>19901031</v>
      </c>
      <c r="B61" s="38">
        <v>1.1905000000000001E-2</v>
      </c>
      <c r="C61">
        <v>-1.2499E-2</v>
      </c>
    </row>
    <row r="62" spans="1:3" x14ac:dyDescent="0.15">
      <c r="A62">
        <v>19901130</v>
      </c>
      <c r="B62" s="38">
        <v>0.13333300000000001</v>
      </c>
      <c r="C62">
        <v>6.5741999999999995E-2</v>
      </c>
    </row>
    <row r="63" spans="1:3" x14ac:dyDescent="0.15">
      <c r="A63">
        <v>19901231</v>
      </c>
      <c r="B63" s="38">
        <v>4.1522000000000003E-2</v>
      </c>
      <c r="C63">
        <v>2.9510999999999999E-2</v>
      </c>
    </row>
    <row r="64" spans="1:3" x14ac:dyDescent="0.15">
      <c r="A64">
        <v>19910131</v>
      </c>
      <c r="B64" s="38">
        <v>0.30398700000000001</v>
      </c>
      <c r="C64">
        <v>4.9083000000000002E-2</v>
      </c>
    </row>
    <row r="65" spans="1:3" x14ac:dyDescent="0.15">
      <c r="A65">
        <v>19910228</v>
      </c>
      <c r="B65" s="38">
        <v>5.7325000000000001E-2</v>
      </c>
      <c r="C65">
        <v>7.5847999999999999E-2</v>
      </c>
    </row>
    <row r="66" spans="1:3" x14ac:dyDescent="0.15">
      <c r="A66">
        <v>19910328</v>
      </c>
      <c r="B66" s="38">
        <v>2.2891999999999999E-2</v>
      </c>
      <c r="C66">
        <v>2.8922E-2</v>
      </c>
    </row>
    <row r="67" spans="1:3" x14ac:dyDescent="0.15">
      <c r="A67">
        <v>19910430</v>
      </c>
      <c r="B67" s="38">
        <v>-6.7138000000000003E-2</v>
      </c>
      <c r="C67">
        <v>3.3110000000000001E-3</v>
      </c>
    </row>
    <row r="68" spans="1:3" x14ac:dyDescent="0.15">
      <c r="A68">
        <v>19910531</v>
      </c>
      <c r="B68" s="38">
        <v>0.108586</v>
      </c>
      <c r="C68">
        <v>4.0737000000000002E-2</v>
      </c>
    </row>
    <row r="69" spans="1:3" x14ac:dyDescent="0.15">
      <c r="A69">
        <v>19910628</v>
      </c>
      <c r="B69" s="38">
        <v>-6.8906999999999996E-2</v>
      </c>
      <c r="C69">
        <v>-4.4024000000000001E-2</v>
      </c>
    </row>
    <row r="70" spans="1:3" x14ac:dyDescent="0.15">
      <c r="A70">
        <v>19910731</v>
      </c>
      <c r="B70" s="38">
        <v>7.8898999999999997E-2</v>
      </c>
      <c r="C70">
        <v>4.6788999999999997E-2</v>
      </c>
    </row>
    <row r="71" spans="1:3" x14ac:dyDescent="0.15">
      <c r="A71">
        <v>19910830</v>
      </c>
      <c r="B71" s="38">
        <v>0.15986400000000001</v>
      </c>
      <c r="C71">
        <v>2.6807000000000001E-2</v>
      </c>
    </row>
    <row r="72" spans="1:3" x14ac:dyDescent="0.15">
      <c r="A72">
        <v>19910930</v>
      </c>
      <c r="B72" s="38">
        <v>4.3987999999999999E-2</v>
      </c>
      <c r="C72">
        <v>-1.0978999999999999E-2</v>
      </c>
    </row>
    <row r="73" spans="1:3" x14ac:dyDescent="0.15">
      <c r="A73">
        <v>19911031</v>
      </c>
      <c r="B73" s="38">
        <v>5.4774999999999997E-2</v>
      </c>
      <c r="C73">
        <v>1.7846999999999998E-2</v>
      </c>
    </row>
    <row r="74" spans="1:3" x14ac:dyDescent="0.15">
      <c r="A74">
        <v>19911129</v>
      </c>
      <c r="B74" s="38">
        <v>3.5951999999999998E-2</v>
      </c>
      <c r="C74">
        <v>-3.7290999999999998E-2</v>
      </c>
    </row>
    <row r="75" spans="1:3" x14ac:dyDescent="0.15">
      <c r="A75">
        <v>19911231</v>
      </c>
      <c r="B75" s="38">
        <v>0.143959</v>
      </c>
      <c r="C75">
        <v>0.106782</v>
      </c>
    </row>
    <row r="76" spans="1:3" x14ac:dyDescent="0.15">
      <c r="A76">
        <v>19920131</v>
      </c>
      <c r="B76" s="38">
        <v>8.0898999999999999E-2</v>
      </c>
      <c r="C76">
        <v>-1.1640000000000001E-3</v>
      </c>
    </row>
    <row r="77" spans="1:3" x14ac:dyDescent="0.15">
      <c r="A77">
        <v>19920228</v>
      </c>
      <c r="B77" s="38">
        <v>2.7026999999999999E-2</v>
      </c>
      <c r="C77">
        <v>1.3355000000000001E-2</v>
      </c>
    </row>
    <row r="78" spans="1:3" x14ac:dyDescent="0.15">
      <c r="A78">
        <v>19920331</v>
      </c>
      <c r="B78" s="38">
        <v>-4.0486000000000001E-2</v>
      </c>
      <c r="C78">
        <v>-2.3699000000000001E-2</v>
      </c>
    </row>
    <row r="79" spans="1:3" x14ac:dyDescent="0.15">
      <c r="A79">
        <v>19920430</v>
      </c>
      <c r="B79" s="38">
        <v>-6.9620000000000001E-2</v>
      </c>
      <c r="C79">
        <v>1.3414000000000001E-2</v>
      </c>
    </row>
    <row r="80" spans="1:3" x14ac:dyDescent="0.15">
      <c r="A80">
        <v>19920529</v>
      </c>
      <c r="B80" s="38">
        <v>9.7505999999999995E-2</v>
      </c>
      <c r="C80">
        <v>6.4070000000000004E-3</v>
      </c>
    </row>
    <row r="81" spans="1:3" x14ac:dyDescent="0.15">
      <c r="A81">
        <v>19920630</v>
      </c>
      <c r="B81" s="38">
        <v>-0.13223099999999999</v>
      </c>
      <c r="C81">
        <v>-1.9258000000000001E-2</v>
      </c>
    </row>
    <row r="82" spans="1:3" x14ac:dyDescent="0.15">
      <c r="A82">
        <v>19920731</v>
      </c>
      <c r="B82" s="38">
        <v>3.9286000000000001E-2</v>
      </c>
      <c r="C82">
        <v>3.9899999999999998E-2</v>
      </c>
    </row>
    <row r="83" spans="1:3" x14ac:dyDescent="0.15">
      <c r="A83">
        <v>19920831</v>
      </c>
      <c r="B83" s="38">
        <v>2.4055E-2</v>
      </c>
      <c r="C83">
        <v>-2.0819000000000001E-2</v>
      </c>
    </row>
    <row r="84" spans="1:3" x14ac:dyDescent="0.15">
      <c r="A84">
        <v>19920930</v>
      </c>
      <c r="B84" s="38">
        <v>8.0536999999999997E-2</v>
      </c>
      <c r="C84">
        <v>1.2461E-2</v>
      </c>
    </row>
    <row r="85" spans="1:3" x14ac:dyDescent="0.15">
      <c r="A85">
        <v>19921030</v>
      </c>
      <c r="B85" s="38">
        <v>0.10248400000000001</v>
      </c>
      <c r="C85">
        <v>1.0980999999999999E-2</v>
      </c>
    </row>
    <row r="86" spans="1:3" x14ac:dyDescent="0.15">
      <c r="A86">
        <v>19921130</v>
      </c>
      <c r="B86" s="38">
        <v>4.9296E-2</v>
      </c>
      <c r="C86">
        <v>4.0183000000000003E-2</v>
      </c>
    </row>
    <row r="87" spans="1:3" x14ac:dyDescent="0.15">
      <c r="A87">
        <v>19921231</v>
      </c>
      <c r="B87" s="38">
        <v>-8.3221000000000003E-2</v>
      </c>
      <c r="C87">
        <v>1.7742000000000001E-2</v>
      </c>
    </row>
    <row r="88" spans="1:3" x14ac:dyDescent="0.15">
      <c r="A88">
        <v>19930129</v>
      </c>
      <c r="B88" s="38">
        <v>1.3176999999999999E-2</v>
      </c>
      <c r="C88">
        <v>1.2617E-2</v>
      </c>
    </row>
    <row r="89" spans="1:3" x14ac:dyDescent="0.15">
      <c r="A89">
        <v>19930226</v>
      </c>
      <c r="B89" s="38">
        <v>-3.6126999999999999E-2</v>
      </c>
      <c r="C89">
        <v>5.4250000000000001E-3</v>
      </c>
    </row>
    <row r="90" spans="1:3" x14ac:dyDescent="0.15">
      <c r="A90">
        <v>19930331</v>
      </c>
      <c r="B90" s="38">
        <v>0.109445</v>
      </c>
      <c r="C90">
        <v>2.5089E-2</v>
      </c>
    </row>
    <row r="91" spans="1:3" x14ac:dyDescent="0.15">
      <c r="A91">
        <v>19930430</v>
      </c>
      <c r="B91" s="38">
        <v>-7.5675999999999993E-2</v>
      </c>
      <c r="C91">
        <v>-2.5391E-2</v>
      </c>
    </row>
    <row r="92" spans="1:3" x14ac:dyDescent="0.15">
      <c r="A92">
        <v>19930528</v>
      </c>
      <c r="B92" s="38">
        <v>8.3333000000000004E-2</v>
      </c>
      <c r="C92">
        <v>2.9572000000000001E-2</v>
      </c>
    </row>
    <row r="93" spans="1:3" x14ac:dyDescent="0.15">
      <c r="A93">
        <v>19930630</v>
      </c>
      <c r="B93" s="38">
        <v>-4.9932999999999998E-2</v>
      </c>
      <c r="C93">
        <v>5.4339999999999996E-3</v>
      </c>
    </row>
    <row r="94" spans="1:3" x14ac:dyDescent="0.15">
      <c r="A94">
        <v>19930730</v>
      </c>
      <c r="B94" s="38">
        <v>-0.15909100000000001</v>
      </c>
      <c r="C94">
        <v>-8.0599999999999997E-4</v>
      </c>
    </row>
    <row r="95" spans="1:3" x14ac:dyDescent="0.15">
      <c r="A95">
        <v>19930831</v>
      </c>
      <c r="B95" s="38">
        <v>1.5203E-2</v>
      </c>
      <c r="C95">
        <v>3.9496000000000003E-2</v>
      </c>
    </row>
    <row r="96" spans="1:3" x14ac:dyDescent="0.15">
      <c r="A96">
        <v>19930930</v>
      </c>
      <c r="B96" s="38">
        <v>9.8169999999999993E-2</v>
      </c>
      <c r="C96">
        <v>6.29E-4</v>
      </c>
    </row>
    <row r="97" spans="1:3" x14ac:dyDescent="0.15">
      <c r="A97">
        <v>19931029</v>
      </c>
      <c r="B97" s="38">
        <v>-2.8788000000000001E-2</v>
      </c>
      <c r="C97">
        <v>1.8051000000000001E-2</v>
      </c>
    </row>
    <row r="98" spans="1:3" x14ac:dyDescent="0.15">
      <c r="A98">
        <v>19931130</v>
      </c>
      <c r="B98" s="38">
        <v>-1.56E-3</v>
      </c>
      <c r="C98">
        <v>-1.7600000000000001E-2</v>
      </c>
    </row>
    <row r="99" spans="1:3" x14ac:dyDescent="0.15">
      <c r="A99">
        <v>19931231</v>
      </c>
      <c r="B99" s="38">
        <v>7.8130000000000005E-3</v>
      </c>
      <c r="C99">
        <v>1.9554999999999999E-2</v>
      </c>
    </row>
    <row r="100" spans="1:3" x14ac:dyDescent="0.15">
      <c r="A100">
        <v>19940131</v>
      </c>
      <c r="B100" s="38">
        <v>5.5814000000000002E-2</v>
      </c>
      <c r="C100">
        <v>3.1459000000000001E-2</v>
      </c>
    </row>
    <row r="101" spans="1:3" x14ac:dyDescent="0.15">
      <c r="A101">
        <v>19940228</v>
      </c>
      <c r="B101" s="38">
        <v>-3.0837E-2</v>
      </c>
      <c r="C101">
        <v>-2.4206999999999999E-2</v>
      </c>
    </row>
    <row r="102" spans="1:3" x14ac:dyDescent="0.15">
      <c r="A102">
        <v>19940331</v>
      </c>
      <c r="B102" s="38">
        <v>2.7272999999999999E-2</v>
      </c>
      <c r="C102">
        <v>-4.5795000000000002E-2</v>
      </c>
    </row>
    <row r="103" spans="1:3" x14ac:dyDescent="0.15">
      <c r="A103">
        <v>19940429</v>
      </c>
      <c r="B103" s="38">
        <v>9.1444999999999999E-2</v>
      </c>
      <c r="C103">
        <v>9.495E-3</v>
      </c>
    </row>
    <row r="104" spans="1:3" x14ac:dyDescent="0.15">
      <c r="A104">
        <v>19940531</v>
      </c>
      <c r="B104" s="38">
        <v>0.162162</v>
      </c>
      <c r="C104">
        <v>9.3530000000000002E-3</v>
      </c>
    </row>
    <row r="105" spans="1:3" x14ac:dyDescent="0.15">
      <c r="A105">
        <v>19940630</v>
      </c>
      <c r="B105" s="38">
        <v>-3.9535000000000001E-2</v>
      </c>
      <c r="C105">
        <v>-2.7879999999999999E-2</v>
      </c>
    </row>
    <row r="106" spans="1:3" x14ac:dyDescent="0.15">
      <c r="A106">
        <v>19940729</v>
      </c>
      <c r="B106" s="38">
        <v>-2.421E-3</v>
      </c>
      <c r="C106">
        <v>3.0657E-2</v>
      </c>
    </row>
    <row r="107" spans="1:3" x14ac:dyDescent="0.15">
      <c r="A107">
        <v>19940831</v>
      </c>
      <c r="B107" s="38">
        <v>0.12864100000000001</v>
      </c>
      <c r="C107">
        <v>4.2629E-2</v>
      </c>
    </row>
    <row r="108" spans="1:3" x14ac:dyDescent="0.15">
      <c r="A108">
        <v>19940930</v>
      </c>
      <c r="B108" s="38">
        <v>-3.4409000000000002E-2</v>
      </c>
      <c r="C108">
        <v>-1.8338E-2</v>
      </c>
    </row>
    <row r="109" spans="1:3" x14ac:dyDescent="0.15">
      <c r="A109">
        <v>19941031</v>
      </c>
      <c r="B109" s="38">
        <v>0.12249400000000001</v>
      </c>
      <c r="C109">
        <v>1.452E-2</v>
      </c>
    </row>
    <row r="110" spans="1:3" x14ac:dyDescent="0.15">
      <c r="A110">
        <v>19941130</v>
      </c>
      <c r="B110" s="38">
        <v>-1.9840000000000001E-3</v>
      </c>
      <c r="C110">
        <v>-3.7206000000000003E-2</v>
      </c>
    </row>
    <row r="111" spans="1:3" x14ac:dyDescent="0.15">
      <c r="A111">
        <v>19941230</v>
      </c>
      <c r="B111" s="38">
        <v>-2.7833E-2</v>
      </c>
      <c r="C111">
        <v>1.2579999999999999E-2</v>
      </c>
    </row>
    <row r="112" spans="1:3" x14ac:dyDescent="0.15">
      <c r="A112">
        <v>19950131</v>
      </c>
      <c r="B112" s="38">
        <v>-2.8629999999999999E-2</v>
      </c>
      <c r="C112">
        <v>2.0353E-2</v>
      </c>
    </row>
    <row r="113" spans="1:3" x14ac:dyDescent="0.15">
      <c r="A113">
        <v>19950228</v>
      </c>
      <c r="B113" s="38">
        <v>6.1053000000000003E-2</v>
      </c>
      <c r="C113">
        <v>3.9647000000000002E-2</v>
      </c>
    </row>
    <row r="114" spans="1:3" x14ac:dyDescent="0.15">
      <c r="A114">
        <v>19950331</v>
      </c>
      <c r="B114" s="38">
        <v>0.128968</v>
      </c>
      <c r="C114">
        <v>2.7064999999999999E-2</v>
      </c>
    </row>
    <row r="115" spans="1:3" x14ac:dyDescent="0.15">
      <c r="A115">
        <v>19950428</v>
      </c>
      <c r="B115" s="38">
        <v>0.14938499999999999</v>
      </c>
      <c r="C115">
        <v>2.5048000000000001E-2</v>
      </c>
    </row>
    <row r="116" spans="1:3" x14ac:dyDescent="0.15">
      <c r="A116">
        <v>19950531</v>
      </c>
      <c r="B116" s="38">
        <v>3.5933E-2</v>
      </c>
      <c r="C116">
        <v>3.3908000000000001E-2</v>
      </c>
    </row>
    <row r="117" spans="1:3" x14ac:dyDescent="0.15">
      <c r="A117">
        <v>19950630</v>
      </c>
      <c r="B117" s="38">
        <v>6.7158999999999996E-2</v>
      </c>
      <c r="C117">
        <v>3.1142E-2</v>
      </c>
    </row>
    <row r="118" spans="1:3" x14ac:dyDescent="0.15">
      <c r="A118">
        <v>19950731</v>
      </c>
      <c r="B118" s="38">
        <v>1.3829999999999999E-3</v>
      </c>
      <c r="C118">
        <v>4.0800999999999997E-2</v>
      </c>
    </row>
    <row r="119" spans="1:3" x14ac:dyDescent="0.15">
      <c r="A119">
        <v>19950831</v>
      </c>
      <c r="B119" s="38">
        <v>2.2099000000000001E-2</v>
      </c>
      <c r="C119">
        <v>9.2949999999999994E-3</v>
      </c>
    </row>
    <row r="120" spans="1:3" x14ac:dyDescent="0.15">
      <c r="A120">
        <v>19950929</v>
      </c>
      <c r="B120" s="38">
        <v>-2.1621999999999999E-2</v>
      </c>
      <c r="C120">
        <v>3.6353999999999997E-2</v>
      </c>
    </row>
    <row r="121" spans="1:3" x14ac:dyDescent="0.15">
      <c r="A121">
        <v>19951031</v>
      </c>
      <c r="B121" s="38">
        <v>0.104972</v>
      </c>
      <c r="C121">
        <v>-1.1339E-2</v>
      </c>
    </row>
    <row r="122" spans="1:3" x14ac:dyDescent="0.15">
      <c r="A122">
        <v>19951130</v>
      </c>
      <c r="B122" s="38">
        <v>-0.12875</v>
      </c>
      <c r="C122">
        <v>4.2771000000000003E-2</v>
      </c>
    </row>
    <row r="123" spans="1:3" x14ac:dyDescent="0.15">
      <c r="A123">
        <v>19951229</v>
      </c>
      <c r="B123" s="38">
        <v>7.1739999999999998E-3</v>
      </c>
      <c r="C123">
        <v>1.5192000000000001E-2</v>
      </c>
    </row>
    <row r="124" spans="1:3" x14ac:dyDescent="0.15">
      <c r="A124">
        <v>19960131</v>
      </c>
      <c r="B124" s="38">
        <v>5.4130999999999999E-2</v>
      </c>
      <c r="C124">
        <v>2.8121E-2</v>
      </c>
    </row>
    <row r="125" spans="1:3" x14ac:dyDescent="0.15">
      <c r="A125">
        <v>19960229</v>
      </c>
      <c r="B125" s="38">
        <v>6.6891999999999993E-2</v>
      </c>
      <c r="C125">
        <v>1.6352999999999999E-2</v>
      </c>
    </row>
    <row r="126" spans="1:3" x14ac:dyDescent="0.15">
      <c r="A126">
        <v>19960329</v>
      </c>
      <c r="B126" s="38">
        <v>4.4964999999999998E-2</v>
      </c>
      <c r="C126">
        <v>1.0914E-2</v>
      </c>
    </row>
    <row r="127" spans="1:3" x14ac:dyDescent="0.15">
      <c r="A127">
        <v>19960430</v>
      </c>
      <c r="B127" s="38">
        <v>9.8182000000000005E-2</v>
      </c>
      <c r="C127">
        <v>2.5559999999999999E-2</v>
      </c>
    </row>
    <row r="128" spans="1:3" x14ac:dyDescent="0.15">
      <c r="A128">
        <v>19960531</v>
      </c>
      <c r="B128" s="38">
        <v>4.8564999999999997E-2</v>
      </c>
      <c r="C128">
        <v>2.681E-2</v>
      </c>
    </row>
    <row r="129" spans="1:3" x14ac:dyDescent="0.15">
      <c r="A129">
        <v>19960628</v>
      </c>
      <c r="B129" s="38">
        <v>1.1579000000000001E-2</v>
      </c>
      <c r="C129">
        <v>-8.2889999999999995E-3</v>
      </c>
    </row>
    <row r="130" spans="1:3" x14ac:dyDescent="0.15">
      <c r="A130">
        <v>19960731</v>
      </c>
      <c r="B130" s="38">
        <v>-1.873E-2</v>
      </c>
      <c r="C130">
        <v>-5.3849000000000001E-2</v>
      </c>
    </row>
    <row r="131" spans="1:3" x14ac:dyDescent="0.15">
      <c r="A131">
        <v>19960830</v>
      </c>
      <c r="B131" s="38">
        <v>3.9236E-2</v>
      </c>
      <c r="C131">
        <v>3.2451000000000001E-2</v>
      </c>
    </row>
    <row r="132" spans="1:3" x14ac:dyDescent="0.15">
      <c r="A132">
        <v>19960930</v>
      </c>
      <c r="B132" s="38">
        <v>7.6531000000000002E-2</v>
      </c>
      <c r="C132">
        <v>5.2984999999999997E-2</v>
      </c>
    </row>
    <row r="133" spans="1:3" x14ac:dyDescent="0.15">
      <c r="A133">
        <v>19961031</v>
      </c>
      <c r="B133" s="38">
        <v>4.0758000000000003E-2</v>
      </c>
      <c r="C133">
        <v>1.3672999999999999E-2</v>
      </c>
    </row>
    <row r="134" spans="1:3" x14ac:dyDescent="0.15">
      <c r="A134">
        <v>19961129</v>
      </c>
      <c r="B134" s="38">
        <v>0.142987</v>
      </c>
      <c r="C134">
        <v>6.5594E-2</v>
      </c>
    </row>
    <row r="135" spans="1:3" x14ac:dyDescent="0.15">
      <c r="A135">
        <v>19961231</v>
      </c>
      <c r="B135" s="38">
        <v>5.3386000000000003E-2</v>
      </c>
      <c r="C135">
        <v>-1.1382E-2</v>
      </c>
    </row>
    <row r="136" spans="1:3" x14ac:dyDescent="0.15">
      <c r="A136">
        <v>19970131</v>
      </c>
      <c r="B136" s="38">
        <v>0.23449300000000001</v>
      </c>
      <c r="C136">
        <v>5.3441000000000002E-2</v>
      </c>
    </row>
    <row r="137" spans="1:3" x14ac:dyDescent="0.15">
      <c r="A137">
        <v>19970228</v>
      </c>
      <c r="B137" s="38">
        <v>-4.4117999999999997E-2</v>
      </c>
      <c r="C137">
        <v>-1.067E-3</v>
      </c>
    </row>
    <row r="138" spans="1:3" x14ac:dyDescent="0.15">
      <c r="A138">
        <v>19970331</v>
      </c>
      <c r="B138" s="38">
        <v>-5.9615000000000001E-2</v>
      </c>
      <c r="C138">
        <v>-4.4864000000000001E-2</v>
      </c>
    </row>
    <row r="139" spans="1:3" x14ac:dyDescent="0.15">
      <c r="A139">
        <v>19970430</v>
      </c>
      <c r="B139" s="38">
        <v>0.32515300000000003</v>
      </c>
      <c r="C139">
        <v>4.2396000000000003E-2</v>
      </c>
    </row>
    <row r="140" spans="1:3" x14ac:dyDescent="0.15">
      <c r="A140">
        <v>19970530</v>
      </c>
      <c r="B140" s="38">
        <v>2.0576000000000001E-2</v>
      </c>
      <c r="C140">
        <v>7.1639999999999995E-2</v>
      </c>
    </row>
    <row r="141" spans="1:3" x14ac:dyDescent="0.15">
      <c r="A141">
        <v>19970630</v>
      </c>
      <c r="B141" s="38">
        <v>1.9153E-2</v>
      </c>
      <c r="C141">
        <v>4.4081000000000002E-2</v>
      </c>
    </row>
    <row r="142" spans="1:3" x14ac:dyDescent="0.15">
      <c r="A142">
        <v>19970731</v>
      </c>
      <c r="B142" s="38">
        <v>0.119683</v>
      </c>
      <c r="C142">
        <v>7.6512999999999998E-2</v>
      </c>
    </row>
    <row r="143" spans="1:3" x14ac:dyDescent="0.15">
      <c r="A143">
        <v>19970829</v>
      </c>
      <c r="B143" s="38">
        <v>-6.5812999999999997E-2</v>
      </c>
      <c r="C143">
        <v>-3.6319999999999998E-2</v>
      </c>
    </row>
    <row r="144" spans="1:3" x14ac:dyDescent="0.15">
      <c r="A144">
        <v>19970930</v>
      </c>
      <c r="B144" s="38">
        <v>9.4600000000000001E-4</v>
      </c>
      <c r="C144">
        <v>5.8452999999999998E-2</v>
      </c>
    </row>
    <row r="145" spans="1:3" x14ac:dyDescent="0.15">
      <c r="A145">
        <v>19971031</v>
      </c>
      <c r="B145" s="38">
        <v>-1.7478E-2</v>
      </c>
      <c r="C145">
        <v>-3.4431999999999997E-2</v>
      </c>
    </row>
    <row r="146" spans="1:3" x14ac:dyDescent="0.15">
      <c r="A146">
        <v>19971128</v>
      </c>
      <c r="B146" s="38">
        <v>8.8461999999999999E-2</v>
      </c>
      <c r="C146">
        <v>3.0353999999999999E-2</v>
      </c>
    </row>
    <row r="147" spans="1:3" x14ac:dyDescent="0.15">
      <c r="A147">
        <v>19971231</v>
      </c>
      <c r="B147" s="38">
        <v>-8.6571999999999996E-2</v>
      </c>
      <c r="C147">
        <v>1.7822000000000001E-2</v>
      </c>
    </row>
    <row r="148" spans="1:3" x14ac:dyDescent="0.15">
      <c r="A148">
        <v>19980130</v>
      </c>
      <c r="B148" s="38">
        <v>0.154255</v>
      </c>
      <c r="C148">
        <v>4.5110000000000003E-3</v>
      </c>
    </row>
    <row r="149" spans="1:3" x14ac:dyDescent="0.15">
      <c r="A149">
        <v>19980227</v>
      </c>
      <c r="B149" s="38">
        <v>0.136154</v>
      </c>
      <c r="C149">
        <v>7.3320999999999997E-2</v>
      </c>
    </row>
    <row r="150" spans="1:3" x14ac:dyDescent="0.15">
      <c r="A150">
        <v>19980331</v>
      </c>
      <c r="B150" s="38">
        <v>5.6047E-2</v>
      </c>
      <c r="C150">
        <v>5.1272999999999999E-2</v>
      </c>
    </row>
    <row r="151" spans="1:3" x14ac:dyDescent="0.15">
      <c r="A151">
        <v>19980430</v>
      </c>
      <c r="B151" s="38">
        <v>6.9829999999999996E-3</v>
      </c>
      <c r="C151">
        <v>1.0924E-2</v>
      </c>
    </row>
    <row r="152" spans="1:3" x14ac:dyDescent="0.15">
      <c r="A152">
        <v>19980529</v>
      </c>
      <c r="B152" s="38">
        <v>-5.8945999999999998E-2</v>
      </c>
      <c r="C152">
        <v>-2.5746000000000002E-2</v>
      </c>
    </row>
    <row r="153" spans="1:3" x14ac:dyDescent="0.15">
      <c r="A153">
        <v>19980630</v>
      </c>
      <c r="B153" s="38">
        <v>0.27781899999999998</v>
      </c>
      <c r="C153">
        <v>3.1838999999999999E-2</v>
      </c>
    </row>
    <row r="154" spans="1:3" x14ac:dyDescent="0.15">
      <c r="A154">
        <v>19980731</v>
      </c>
      <c r="B154" s="38">
        <v>1.4418E-2</v>
      </c>
      <c r="C154">
        <v>-2.3376999999999998E-2</v>
      </c>
    </row>
    <row r="155" spans="1:3" x14ac:dyDescent="0.15">
      <c r="A155">
        <v>19980831</v>
      </c>
      <c r="B155" s="38">
        <v>-0.12734500000000001</v>
      </c>
      <c r="C155">
        <v>-0.15786</v>
      </c>
    </row>
    <row r="156" spans="1:3" x14ac:dyDescent="0.15">
      <c r="A156">
        <v>19980930</v>
      </c>
      <c r="B156" s="38">
        <v>0.147231</v>
      </c>
      <c r="C156">
        <v>6.3813999999999996E-2</v>
      </c>
    </row>
    <row r="157" spans="1:3" x14ac:dyDescent="0.15">
      <c r="A157">
        <v>19981030</v>
      </c>
      <c r="B157" s="38">
        <v>-3.8046999999999997E-2</v>
      </c>
      <c r="C157">
        <v>7.4406E-2</v>
      </c>
    </row>
    <row r="158" spans="1:3" x14ac:dyDescent="0.15">
      <c r="A158">
        <v>19981130</v>
      </c>
      <c r="B158" s="38">
        <v>0.15230199999999999</v>
      </c>
      <c r="C158">
        <v>6.2001000000000001E-2</v>
      </c>
    </row>
    <row r="159" spans="1:3" x14ac:dyDescent="0.15">
      <c r="A159">
        <v>19981231</v>
      </c>
      <c r="B159" s="38">
        <v>0.13678299999999999</v>
      </c>
      <c r="C159">
        <v>6.3058000000000003E-2</v>
      </c>
    </row>
    <row r="160" spans="1:3" x14ac:dyDescent="0.15">
      <c r="A160">
        <v>19990129</v>
      </c>
      <c r="B160" s="38">
        <v>0.26183000000000001</v>
      </c>
      <c r="C160">
        <v>3.8447000000000002E-2</v>
      </c>
    </row>
    <row r="161" spans="1:3" x14ac:dyDescent="0.15">
      <c r="A161">
        <v>19990226</v>
      </c>
      <c r="B161" s="38">
        <v>-0.14214299999999999</v>
      </c>
      <c r="C161">
        <v>-3.8082999999999999E-2</v>
      </c>
    </row>
    <row r="162" spans="1:3" x14ac:dyDescent="0.15">
      <c r="A162">
        <v>19990331</v>
      </c>
      <c r="B162" s="38">
        <v>0.19400500000000001</v>
      </c>
      <c r="C162">
        <v>3.7925E-2</v>
      </c>
    </row>
    <row r="163" spans="1:3" x14ac:dyDescent="0.15">
      <c r="A163">
        <v>19990430</v>
      </c>
      <c r="B163" s="38">
        <v>-9.2747999999999997E-2</v>
      </c>
      <c r="C163">
        <v>4.9091999999999997E-2</v>
      </c>
    </row>
    <row r="164" spans="1:3" x14ac:dyDescent="0.15">
      <c r="A164">
        <v>19990528</v>
      </c>
      <c r="B164" s="38">
        <v>-7.6860000000000001E-3</v>
      </c>
      <c r="C164">
        <v>-2.0708000000000001E-2</v>
      </c>
    </row>
    <row r="165" spans="1:3" x14ac:dyDescent="0.15">
      <c r="A165">
        <v>19990630</v>
      </c>
      <c r="B165" s="38">
        <v>0.117738</v>
      </c>
      <c r="C165">
        <v>5.0823E-2</v>
      </c>
    </row>
    <row r="166" spans="1:3" x14ac:dyDescent="0.15">
      <c r="A166">
        <v>19990730</v>
      </c>
      <c r="B166" s="38">
        <v>-4.8509999999999998E-2</v>
      </c>
      <c r="C166">
        <v>-3.0832999999999999E-2</v>
      </c>
    </row>
    <row r="167" spans="1:3" x14ac:dyDescent="0.15">
      <c r="A167">
        <v>19990831</v>
      </c>
      <c r="B167" s="38">
        <v>7.8659999999999994E-2</v>
      </c>
      <c r="C167">
        <v>-9.9069999999999991E-3</v>
      </c>
    </row>
    <row r="168" spans="1:3" x14ac:dyDescent="0.15">
      <c r="A168">
        <v>19990930</v>
      </c>
      <c r="B168" s="38">
        <v>-2.1607000000000001E-2</v>
      </c>
      <c r="C168">
        <v>-2.2669000000000002E-2</v>
      </c>
    </row>
    <row r="169" spans="1:3" x14ac:dyDescent="0.15">
      <c r="A169">
        <v>19991029</v>
      </c>
      <c r="B169" s="38">
        <v>2.2083999999999999E-2</v>
      </c>
      <c r="C169">
        <v>6.2107000000000002E-2</v>
      </c>
    </row>
    <row r="170" spans="1:3" x14ac:dyDescent="0.15">
      <c r="A170">
        <v>19991130</v>
      </c>
      <c r="B170" s="38">
        <v>-1.6374E-2</v>
      </c>
      <c r="C170">
        <v>3.6822000000000001E-2</v>
      </c>
    </row>
    <row r="171" spans="1:3" x14ac:dyDescent="0.15">
      <c r="A171">
        <v>19991231</v>
      </c>
      <c r="B171" s="38">
        <v>0.282306</v>
      </c>
      <c r="C171">
        <v>8.3745E-2</v>
      </c>
    </row>
    <row r="172" spans="1:3" x14ac:dyDescent="0.15">
      <c r="A172">
        <v>20000131</v>
      </c>
      <c r="B172" s="38">
        <v>-0.16167000000000001</v>
      </c>
      <c r="C172">
        <v>-3.9621999999999997E-2</v>
      </c>
    </row>
    <row r="173" spans="1:3" x14ac:dyDescent="0.15">
      <c r="A173">
        <v>20000229</v>
      </c>
      <c r="B173" s="38">
        <v>-8.6845000000000006E-2</v>
      </c>
      <c r="C173">
        <v>3.1759999999999997E-2</v>
      </c>
    </row>
    <row r="174" spans="1:3" x14ac:dyDescent="0.15">
      <c r="A174">
        <v>20000331</v>
      </c>
      <c r="B174" s="38">
        <v>0.18881100000000001</v>
      </c>
      <c r="C174">
        <v>5.3498999999999998E-2</v>
      </c>
    </row>
    <row r="175" spans="1:3" x14ac:dyDescent="0.15">
      <c r="A175">
        <v>20000428</v>
      </c>
      <c r="B175" s="38">
        <v>-0.34352899999999997</v>
      </c>
      <c r="C175">
        <v>-5.9519000000000002E-2</v>
      </c>
    </row>
    <row r="176" spans="1:3" x14ac:dyDescent="0.15">
      <c r="A176">
        <v>20000531</v>
      </c>
      <c r="B176" s="38">
        <v>-0.103047</v>
      </c>
      <c r="C176">
        <v>-3.8859999999999999E-2</v>
      </c>
    </row>
    <row r="177" spans="1:3" x14ac:dyDescent="0.15">
      <c r="A177">
        <v>20000630</v>
      </c>
      <c r="B177" s="38">
        <v>0.278721</v>
      </c>
      <c r="C177">
        <v>5.1575999999999997E-2</v>
      </c>
    </row>
    <row r="178" spans="1:3" x14ac:dyDescent="0.15">
      <c r="A178">
        <v>20000731</v>
      </c>
      <c r="B178" s="38">
        <v>-0.12734400000000001</v>
      </c>
      <c r="C178">
        <v>-1.7679E-2</v>
      </c>
    </row>
    <row r="179" spans="1:3" x14ac:dyDescent="0.15">
      <c r="A179">
        <v>20000831</v>
      </c>
      <c r="B179" s="38">
        <v>0</v>
      </c>
      <c r="C179">
        <v>7.4983999999999995E-2</v>
      </c>
    </row>
    <row r="180" spans="1:3" x14ac:dyDescent="0.15">
      <c r="A180">
        <v>20000929</v>
      </c>
      <c r="B180" s="38">
        <v>-0.13607900000000001</v>
      </c>
      <c r="C180">
        <v>-5.1153999999999998E-2</v>
      </c>
    </row>
    <row r="181" spans="1:3" x14ac:dyDescent="0.15">
      <c r="A181">
        <v>20001031</v>
      </c>
      <c r="B181" s="38">
        <v>0.14196900000000001</v>
      </c>
      <c r="C181">
        <v>-2.4479999999999998E-2</v>
      </c>
    </row>
    <row r="182" spans="1:3" x14ac:dyDescent="0.15">
      <c r="A182">
        <v>20001130</v>
      </c>
      <c r="B182" s="38">
        <v>-0.16696900000000001</v>
      </c>
      <c r="C182">
        <v>-0.102365</v>
      </c>
    </row>
    <row r="183" spans="1:3" x14ac:dyDescent="0.15">
      <c r="A183">
        <v>20001229</v>
      </c>
      <c r="B183" s="38">
        <v>-0.244009</v>
      </c>
      <c r="C183">
        <v>2.0449999999999999E-2</v>
      </c>
    </row>
    <row r="184" spans="1:3" x14ac:dyDescent="0.15">
      <c r="A184">
        <v>20010131</v>
      </c>
      <c r="B184" s="38">
        <v>0.407781</v>
      </c>
      <c r="C184">
        <v>3.9574999999999999E-2</v>
      </c>
    </row>
    <row r="185" spans="1:3" x14ac:dyDescent="0.15">
      <c r="A185">
        <v>20010228</v>
      </c>
      <c r="B185" s="38">
        <v>-3.3777000000000001E-2</v>
      </c>
      <c r="C185">
        <v>-9.9084000000000005E-2</v>
      </c>
    </row>
    <row r="186" spans="1:3" x14ac:dyDescent="0.15">
      <c r="A186">
        <v>20010330</v>
      </c>
      <c r="B186" s="38">
        <v>-7.3093000000000005E-2</v>
      </c>
      <c r="C186">
        <v>-7.0407999999999998E-2</v>
      </c>
    </row>
    <row r="187" spans="1:3" x14ac:dyDescent="0.15">
      <c r="A187">
        <v>20010430</v>
      </c>
      <c r="B187" s="38">
        <v>0.23885700000000001</v>
      </c>
      <c r="C187">
        <v>8.3835000000000007E-2</v>
      </c>
    </row>
    <row r="188" spans="1:3" x14ac:dyDescent="0.15">
      <c r="A188">
        <v>20010531</v>
      </c>
      <c r="B188" s="38">
        <v>2.1107000000000001E-2</v>
      </c>
      <c r="C188">
        <v>1.0449999999999999E-2</v>
      </c>
    </row>
    <row r="189" spans="1:3" x14ac:dyDescent="0.15">
      <c r="A189">
        <v>20010629</v>
      </c>
      <c r="B189" s="38">
        <v>5.5218000000000003E-2</v>
      </c>
      <c r="C189">
        <v>-1.7561E-2</v>
      </c>
    </row>
    <row r="190" spans="1:3" x14ac:dyDescent="0.15">
      <c r="A190">
        <v>20010731</v>
      </c>
      <c r="B190" s="38">
        <v>-9.3287999999999996E-2</v>
      </c>
      <c r="C190">
        <v>-1.8284000000000002E-2</v>
      </c>
    </row>
    <row r="191" spans="1:3" x14ac:dyDescent="0.15">
      <c r="A191">
        <v>20010831</v>
      </c>
      <c r="B191" s="38">
        <v>-0.13808699999999999</v>
      </c>
      <c r="C191">
        <v>-5.8979999999999998E-2</v>
      </c>
    </row>
    <row r="192" spans="1:3" x14ac:dyDescent="0.15">
      <c r="A192">
        <v>20010928</v>
      </c>
      <c r="B192" s="38">
        <v>-0.10306800000000001</v>
      </c>
      <c r="C192">
        <v>-9.1496999999999995E-2</v>
      </c>
    </row>
    <row r="193" spans="1:3" x14ac:dyDescent="0.15">
      <c r="A193">
        <v>20011031</v>
      </c>
      <c r="B193" s="38">
        <v>0.136408</v>
      </c>
      <c r="C193">
        <v>2.7847E-2</v>
      </c>
    </row>
    <row r="194" spans="1:3" x14ac:dyDescent="0.15">
      <c r="A194">
        <v>20011130</v>
      </c>
      <c r="B194" s="38">
        <v>0.104213</v>
      </c>
      <c r="C194">
        <v>7.8788999999999998E-2</v>
      </c>
    </row>
    <row r="195" spans="1:3" x14ac:dyDescent="0.15">
      <c r="A195">
        <v>20011231</v>
      </c>
      <c r="B195" s="38">
        <v>3.1771000000000001E-2</v>
      </c>
      <c r="C195">
        <v>1.7853999999999998E-2</v>
      </c>
    </row>
    <row r="196" spans="1:3" x14ac:dyDescent="0.15">
      <c r="A196">
        <v>20020131</v>
      </c>
      <c r="B196" s="38">
        <v>-3.8339999999999999E-2</v>
      </c>
      <c r="C196">
        <v>-1.5966000000000001E-2</v>
      </c>
    </row>
    <row r="197" spans="1:3" x14ac:dyDescent="0.15">
      <c r="A197">
        <v>20020228</v>
      </c>
      <c r="B197" s="38">
        <v>-8.4288000000000002E-2</v>
      </c>
      <c r="C197">
        <v>-2.1700000000000001E-2</v>
      </c>
    </row>
    <row r="198" spans="1:3" x14ac:dyDescent="0.15">
      <c r="A198">
        <v>20020328</v>
      </c>
      <c r="B198" s="38">
        <v>3.3767999999999999E-2</v>
      </c>
      <c r="C198">
        <v>4.4698000000000002E-2</v>
      </c>
    </row>
    <row r="199" spans="1:3" x14ac:dyDescent="0.15">
      <c r="A199">
        <v>20020430</v>
      </c>
      <c r="B199" s="38">
        <v>-0.13347700000000001</v>
      </c>
      <c r="C199">
        <v>-4.9599999999999998E-2</v>
      </c>
    </row>
    <row r="200" spans="1:3" x14ac:dyDescent="0.15">
      <c r="A200">
        <v>20020531</v>
      </c>
      <c r="B200" s="38">
        <v>-2.5832000000000001E-2</v>
      </c>
      <c r="C200">
        <v>-1.051E-2</v>
      </c>
    </row>
    <row r="201" spans="1:3" x14ac:dyDescent="0.15">
      <c r="A201">
        <v>20020628</v>
      </c>
      <c r="B201" s="38">
        <v>7.4444999999999997E-2</v>
      </c>
      <c r="C201">
        <v>-7.0259000000000002E-2</v>
      </c>
    </row>
    <row r="202" spans="1:3" x14ac:dyDescent="0.15">
      <c r="A202">
        <v>20020731</v>
      </c>
      <c r="B202" s="38">
        <v>-0.122852</v>
      </c>
      <c r="C202">
        <v>-8.1125000000000003E-2</v>
      </c>
    </row>
    <row r="203" spans="1:3" x14ac:dyDescent="0.15">
      <c r="A203">
        <v>20020830</v>
      </c>
      <c r="B203" s="38">
        <v>2.2925999999999998E-2</v>
      </c>
      <c r="C203">
        <v>7.9489999999999995E-3</v>
      </c>
    </row>
    <row r="204" spans="1:3" x14ac:dyDescent="0.15">
      <c r="A204">
        <v>20020930</v>
      </c>
      <c r="B204" s="38">
        <v>-0.108802</v>
      </c>
      <c r="C204">
        <v>-9.9922999999999998E-2</v>
      </c>
    </row>
    <row r="205" spans="1:3" x14ac:dyDescent="0.15">
      <c r="A205">
        <v>20021031</v>
      </c>
      <c r="B205" s="38">
        <v>0.22245100000000001</v>
      </c>
      <c r="C205">
        <v>7.4940000000000007E-2</v>
      </c>
    </row>
    <row r="206" spans="1:3" x14ac:dyDescent="0.15">
      <c r="A206">
        <v>20021129</v>
      </c>
      <c r="B206" s="38">
        <v>7.8736E-2</v>
      </c>
      <c r="C206">
        <v>6.1282000000000003E-2</v>
      </c>
    </row>
    <row r="207" spans="1:3" x14ac:dyDescent="0.15">
      <c r="A207">
        <v>20021231</v>
      </c>
      <c r="B207" s="38">
        <v>-0.103675</v>
      </c>
      <c r="C207">
        <v>-5.3333999999999999E-2</v>
      </c>
    </row>
    <row r="208" spans="1:3" x14ac:dyDescent="0.15">
      <c r="A208">
        <v>20030131</v>
      </c>
      <c r="B208" s="38">
        <v>-8.2012000000000002E-2</v>
      </c>
      <c r="C208">
        <v>-2.3366999999999999E-2</v>
      </c>
    </row>
    <row r="209" spans="1:3" x14ac:dyDescent="0.15">
      <c r="A209">
        <v>20030228</v>
      </c>
      <c r="B209" s="38">
        <v>2.1069999999999999E-3</v>
      </c>
      <c r="C209">
        <v>-1.5417E-2</v>
      </c>
    </row>
    <row r="210" spans="1:3" x14ac:dyDescent="0.15">
      <c r="A210">
        <v>20030228</v>
      </c>
      <c r="B210" s="38">
        <v>2.1069999999999999E-3</v>
      </c>
      <c r="C210">
        <v>-1.5417E-2</v>
      </c>
    </row>
    <row r="211" spans="1:3" x14ac:dyDescent="0.15">
      <c r="A211">
        <v>20030331</v>
      </c>
      <c r="B211" s="38">
        <v>2.1519E-2</v>
      </c>
      <c r="C211">
        <v>1.0321E-2</v>
      </c>
    </row>
    <row r="212" spans="1:3" x14ac:dyDescent="0.15">
      <c r="A212">
        <v>20030430</v>
      </c>
      <c r="B212" s="38">
        <v>5.5761999999999999E-2</v>
      </c>
      <c r="C212">
        <v>8.2767999999999994E-2</v>
      </c>
    </row>
    <row r="213" spans="1:3" x14ac:dyDescent="0.15">
      <c r="A213">
        <v>20030530</v>
      </c>
      <c r="B213" s="38">
        <v>-3.7166999999999999E-2</v>
      </c>
      <c r="C213">
        <v>6.3471E-2</v>
      </c>
    </row>
    <row r="214" spans="1:3" x14ac:dyDescent="0.15">
      <c r="A214">
        <v>20030630</v>
      </c>
      <c r="B214" s="38">
        <v>4.1853000000000001E-2</v>
      </c>
      <c r="C214">
        <v>1.6345999999999999E-2</v>
      </c>
    </row>
    <row r="215" spans="1:3" x14ac:dyDescent="0.15">
      <c r="A215">
        <v>20030731</v>
      </c>
      <c r="B215" s="38">
        <v>3.0030999999999999E-2</v>
      </c>
      <c r="C215">
        <v>2.3112000000000001E-2</v>
      </c>
    </row>
    <row r="216" spans="1:3" x14ac:dyDescent="0.15">
      <c r="A216">
        <v>20030829</v>
      </c>
      <c r="B216" s="38">
        <v>4.1650000000000003E-3</v>
      </c>
      <c r="C216">
        <v>2.4965000000000001E-2</v>
      </c>
    </row>
    <row r="217" spans="1:3" x14ac:dyDescent="0.15">
      <c r="A217">
        <v>20030930</v>
      </c>
      <c r="B217" s="38">
        <v>4.8265000000000002E-2</v>
      </c>
      <c r="C217">
        <v>-9.1199999999999996E-3</v>
      </c>
    </row>
    <row r="218" spans="1:3" x14ac:dyDescent="0.15">
      <c r="A218">
        <v>20031031</v>
      </c>
      <c r="B218" s="38">
        <v>-5.3956999999999998E-2</v>
      </c>
      <c r="C218">
        <v>6.0360999999999998E-2</v>
      </c>
    </row>
    <row r="219" spans="1:3" x14ac:dyDescent="0.15">
      <c r="A219">
        <v>20031128</v>
      </c>
      <c r="B219" s="38">
        <v>-1.6449999999999999E-2</v>
      </c>
      <c r="C219">
        <v>1.6594000000000001E-2</v>
      </c>
    </row>
    <row r="220" spans="1:3" x14ac:dyDescent="0.15">
      <c r="A220">
        <v>20031231</v>
      </c>
      <c r="B220" s="38">
        <v>6.4565999999999998E-2</v>
      </c>
      <c r="C220">
        <v>4.5476000000000003E-2</v>
      </c>
    </row>
    <row r="221" spans="1:3" x14ac:dyDescent="0.15">
      <c r="A221">
        <v>20040130</v>
      </c>
      <c r="B221" s="38">
        <v>1.023E-2</v>
      </c>
      <c r="C221">
        <v>2.3042E-2</v>
      </c>
    </row>
    <row r="222" spans="1:3" x14ac:dyDescent="0.15">
      <c r="A222">
        <v>20040227</v>
      </c>
      <c r="B222" s="38">
        <v>-4.0506E-2</v>
      </c>
      <c r="C222">
        <v>1.5443E-2</v>
      </c>
    </row>
    <row r="223" spans="1:3" x14ac:dyDescent="0.15">
      <c r="A223">
        <v>20040331</v>
      </c>
      <c r="B223" s="38">
        <v>-6.0309000000000001E-2</v>
      </c>
      <c r="C223">
        <v>-1.0662E-2</v>
      </c>
    </row>
    <row r="224" spans="1:3" x14ac:dyDescent="0.15">
      <c r="A224">
        <v>20040430</v>
      </c>
      <c r="B224" s="38">
        <v>4.8134999999999997E-2</v>
      </c>
      <c r="C224">
        <v>-2.4222E-2</v>
      </c>
    </row>
    <row r="225" spans="1:3" x14ac:dyDescent="0.15">
      <c r="A225">
        <v>20040528</v>
      </c>
      <c r="B225" s="38">
        <v>3.8270000000000001E-3</v>
      </c>
      <c r="C225">
        <v>1.4068000000000001E-2</v>
      </c>
    </row>
    <row r="226" spans="1:3" x14ac:dyDescent="0.15">
      <c r="A226">
        <v>20040630</v>
      </c>
      <c r="B226" s="38">
        <v>8.8830000000000006E-2</v>
      </c>
      <c r="C226">
        <v>2.1610999999999998E-2</v>
      </c>
    </row>
    <row r="227" spans="1:3" x14ac:dyDescent="0.15">
      <c r="A227">
        <v>20040730</v>
      </c>
      <c r="B227" s="38">
        <v>-2.4510000000000001E-3</v>
      </c>
      <c r="C227">
        <v>-3.7698000000000002E-2</v>
      </c>
    </row>
    <row r="228" spans="1:3" x14ac:dyDescent="0.15">
      <c r="A228">
        <v>20040831</v>
      </c>
      <c r="B228" s="38">
        <v>-3.8961000000000003E-2</v>
      </c>
      <c r="C228">
        <v>2.7030000000000001E-3</v>
      </c>
    </row>
    <row r="229" spans="1:3" x14ac:dyDescent="0.15">
      <c r="A229">
        <v>20040930</v>
      </c>
      <c r="B229" s="38">
        <v>1.2821000000000001E-2</v>
      </c>
      <c r="C229">
        <v>2.0556000000000001E-2</v>
      </c>
    </row>
    <row r="230" spans="1:3" x14ac:dyDescent="0.15">
      <c r="A230">
        <v>20041029</v>
      </c>
      <c r="B230" s="38">
        <v>1.1573E-2</v>
      </c>
      <c r="C230">
        <v>1.7805999999999999E-2</v>
      </c>
    </row>
    <row r="231" spans="1:3" x14ac:dyDescent="0.15">
      <c r="A231">
        <v>20041130</v>
      </c>
      <c r="B231" s="38">
        <v>6.8644999999999998E-2</v>
      </c>
      <c r="C231">
        <v>4.8214E-2</v>
      </c>
    </row>
    <row r="232" spans="1:3" x14ac:dyDescent="0.15">
      <c r="A232">
        <v>20041130</v>
      </c>
      <c r="B232" s="38">
        <v>6.8644999999999998E-2</v>
      </c>
      <c r="C232">
        <v>4.8214E-2</v>
      </c>
    </row>
    <row r="233" spans="1:3" x14ac:dyDescent="0.15">
      <c r="A233">
        <v>20041231</v>
      </c>
      <c r="B233" s="38">
        <v>-3.3570000000000002E-3</v>
      </c>
      <c r="C233">
        <v>3.517E-2</v>
      </c>
    </row>
    <row r="234" spans="1:3" x14ac:dyDescent="0.15">
      <c r="A234">
        <v>20050131</v>
      </c>
      <c r="B234" s="38">
        <v>-1.6466999999999999E-2</v>
      </c>
      <c r="C234">
        <v>-2.6546E-2</v>
      </c>
    </row>
    <row r="235" spans="1:3" x14ac:dyDescent="0.15">
      <c r="A235">
        <v>20050228</v>
      </c>
      <c r="B235" s="38">
        <v>-3.9573999999999998E-2</v>
      </c>
      <c r="C235">
        <v>2.2645999999999999E-2</v>
      </c>
    </row>
    <row r="236" spans="1:3" x14ac:dyDescent="0.15">
      <c r="A236">
        <v>20050331</v>
      </c>
      <c r="B236" s="38">
        <v>-3.9348000000000001E-2</v>
      </c>
      <c r="C236">
        <v>-1.6944000000000001E-2</v>
      </c>
    </row>
    <row r="237" spans="1:3" x14ac:dyDescent="0.15">
      <c r="A237">
        <v>20050429</v>
      </c>
      <c r="B237" s="38">
        <v>4.6752000000000002E-2</v>
      </c>
      <c r="C237">
        <v>-2.5205999999999999E-2</v>
      </c>
    </row>
    <row r="238" spans="1:3" x14ac:dyDescent="0.15">
      <c r="A238">
        <v>20050531</v>
      </c>
      <c r="B238" s="38">
        <v>2.2925000000000001E-2</v>
      </c>
      <c r="C238">
        <v>3.7954000000000002E-2</v>
      </c>
    </row>
    <row r="239" spans="1:3" x14ac:dyDescent="0.15">
      <c r="A239">
        <v>20050630</v>
      </c>
      <c r="B239" s="38">
        <v>-3.7208999999999999E-2</v>
      </c>
      <c r="C239">
        <v>1.1528999999999999E-2</v>
      </c>
    </row>
    <row r="240" spans="1:3" x14ac:dyDescent="0.15">
      <c r="A240">
        <v>20050729</v>
      </c>
      <c r="B240" s="38">
        <v>3.0998000000000001E-2</v>
      </c>
      <c r="C240">
        <v>4.3357E-2</v>
      </c>
    </row>
    <row r="241" spans="1:3" x14ac:dyDescent="0.15">
      <c r="A241">
        <v>20050831</v>
      </c>
      <c r="B241" s="38">
        <v>7.2236999999999996E-2</v>
      </c>
      <c r="C241">
        <v>-5.9579999999999998E-3</v>
      </c>
    </row>
    <row r="242" spans="1:3" x14ac:dyDescent="0.15">
      <c r="A242">
        <v>20050930</v>
      </c>
      <c r="B242" s="38">
        <v>-6.0262999999999997E-2</v>
      </c>
      <c r="C242">
        <v>1.06E-2</v>
      </c>
    </row>
    <row r="243" spans="1:3" x14ac:dyDescent="0.15">
      <c r="A243">
        <v>20051031</v>
      </c>
      <c r="B243" s="38">
        <v>-1.1659999999999999E-3</v>
      </c>
      <c r="C243">
        <v>-2.0865999999999999E-2</v>
      </c>
    </row>
    <row r="244" spans="1:3" x14ac:dyDescent="0.15">
      <c r="A244">
        <v>20051130</v>
      </c>
      <c r="B244" s="38">
        <v>8.0156000000000005E-2</v>
      </c>
      <c r="C244">
        <v>4.0326000000000001E-2</v>
      </c>
    </row>
    <row r="245" spans="1:3" x14ac:dyDescent="0.15">
      <c r="A245">
        <v>20051230</v>
      </c>
      <c r="B245" s="38">
        <v>-5.5274999999999998E-2</v>
      </c>
      <c r="C245">
        <v>3.4580000000000001E-3</v>
      </c>
    </row>
    <row r="246" spans="1:3" x14ac:dyDescent="0.15">
      <c r="A246">
        <v>20060131</v>
      </c>
      <c r="B246" s="38">
        <v>7.6481999999999994E-2</v>
      </c>
      <c r="C246">
        <v>4.0072000000000003E-2</v>
      </c>
    </row>
    <row r="247" spans="1:3" x14ac:dyDescent="0.15">
      <c r="A247">
        <v>20060228</v>
      </c>
      <c r="B247" s="38">
        <v>-4.2272999999999998E-2</v>
      </c>
      <c r="C247">
        <v>-1.639E-3</v>
      </c>
    </row>
    <row r="248" spans="1:3" x14ac:dyDescent="0.15">
      <c r="A248">
        <v>20060331</v>
      </c>
      <c r="B248" s="38">
        <v>1.2652999999999999E-2</v>
      </c>
      <c r="C248">
        <v>1.9064999999999999E-2</v>
      </c>
    </row>
    <row r="249" spans="1:3" x14ac:dyDescent="0.15">
      <c r="A249">
        <v>20060428</v>
      </c>
      <c r="B249" s="38">
        <v>-0.112459</v>
      </c>
      <c r="C249">
        <v>1.2999999999999999E-2</v>
      </c>
    </row>
    <row r="250" spans="1:3" x14ac:dyDescent="0.15">
      <c r="A250">
        <v>20060531</v>
      </c>
      <c r="B250" s="38">
        <v>-5.8384999999999999E-2</v>
      </c>
      <c r="C250">
        <v>-3.1032000000000001E-2</v>
      </c>
    </row>
    <row r="251" spans="1:3" x14ac:dyDescent="0.15">
      <c r="A251">
        <v>20060630</v>
      </c>
      <c r="B251" s="38">
        <v>2.8698000000000001E-2</v>
      </c>
      <c r="C251">
        <v>-3.9100000000000002E-4</v>
      </c>
    </row>
    <row r="252" spans="1:3" x14ac:dyDescent="0.15">
      <c r="A252">
        <v>20060731</v>
      </c>
      <c r="B252" s="38">
        <v>3.2618000000000001E-2</v>
      </c>
      <c r="C252">
        <v>-1.9120000000000001E-3</v>
      </c>
    </row>
    <row r="253" spans="1:3" x14ac:dyDescent="0.15">
      <c r="A253">
        <v>20060831</v>
      </c>
      <c r="B253" s="38">
        <v>7.1903999999999996E-2</v>
      </c>
      <c r="C253">
        <v>2.5041000000000001E-2</v>
      </c>
    </row>
    <row r="254" spans="1:3" x14ac:dyDescent="0.15">
      <c r="A254">
        <v>20060929</v>
      </c>
      <c r="B254" s="38">
        <v>6.4201999999999995E-2</v>
      </c>
      <c r="C254">
        <v>1.9425000000000001E-2</v>
      </c>
    </row>
    <row r="255" spans="1:3" x14ac:dyDescent="0.15">
      <c r="A255">
        <v>20061031</v>
      </c>
      <c r="B255" s="38">
        <v>4.9725999999999999E-2</v>
      </c>
      <c r="C255">
        <v>3.7152999999999999E-2</v>
      </c>
    </row>
    <row r="256" spans="1:3" x14ac:dyDescent="0.15">
      <c r="A256">
        <v>20061130</v>
      </c>
      <c r="B256" s="38">
        <v>2.6123E-2</v>
      </c>
      <c r="C256">
        <v>2.3736E-2</v>
      </c>
    </row>
    <row r="257" spans="1:3" x14ac:dyDescent="0.15">
      <c r="A257">
        <v>20061229</v>
      </c>
      <c r="B257" s="38">
        <v>1.703E-2</v>
      </c>
      <c r="C257">
        <v>1.0857E-2</v>
      </c>
    </row>
    <row r="258" spans="1:3" x14ac:dyDescent="0.15">
      <c r="A258">
        <v>20070131</v>
      </c>
      <c r="B258" s="38">
        <v>3.3489999999999999E-2</v>
      </c>
      <c r="C258">
        <v>1.9387000000000001E-2</v>
      </c>
    </row>
    <row r="259" spans="1:3" x14ac:dyDescent="0.15">
      <c r="A259">
        <v>20070228</v>
      </c>
      <c r="B259" s="38">
        <v>-8.3927000000000002E-2</v>
      </c>
      <c r="C259">
        <v>-1.4005999999999999E-2</v>
      </c>
    </row>
    <row r="260" spans="1:3" x14ac:dyDescent="0.15">
      <c r="A260">
        <v>20070330</v>
      </c>
      <c r="B260" s="38">
        <v>-1.065E-2</v>
      </c>
      <c r="C260">
        <v>1.2954E-2</v>
      </c>
    </row>
    <row r="261" spans="1:3" x14ac:dyDescent="0.15">
      <c r="A261">
        <v>20070430</v>
      </c>
      <c r="B261" s="38">
        <v>7.4273000000000006E-2</v>
      </c>
      <c r="C261">
        <v>3.9834000000000001E-2</v>
      </c>
    </row>
    <row r="262" spans="1:3" x14ac:dyDescent="0.15">
      <c r="A262">
        <v>20070531</v>
      </c>
      <c r="B262" s="38">
        <v>2.8393000000000002E-2</v>
      </c>
      <c r="C262">
        <v>3.8953000000000002E-2</v>
      </c>
    </row>
    <row r="263" spans="1:3" x14ac:dyDescent="0.15">
      <c r="A263">
        <v>20070629</v>
      </c>
      <c r="B263" s="38">
        <v>-3.9756E-2</v>
      </c>
      <c r="C263">
        <v>-1.4747E-2</v>
      </c>
    </row>
    <row r="264" spans="1:3" x14ac:dyDescent="0.15">
      <c r="A264">
        <v>20070731</v>
      </c>
      <c r="B264" s="38">
        <v>-1.6288E-2</v>
      </c>
      <c r="C264">
        <v>-3.1789999999999999E-2</v>
      </c>
    </row>
    <row r="265" spans="1:3" x14ac:dyDescent="0.15">
      <c r="A265">
        <v>20070831</v>
      </c>
      <c r="B265" s="38">
        <v>-5.5189999999999996E-3</v>
      </c>
      <c r="C265">
        <v>1.1592999999999999E-2</v>
      </c>
    </row>
    <row r="266" spans="1:3" x14ac:dyDescent="0.15">
      <c r="A266">
        <v>20070928</v>
      </c>
      <c r="B266" s="38">
        <v>2.5409000000000001E-2</v>
      </c>
      <c r="C266">
        <v>4.0821999999999997E-2</v>
      </c>
    </row>
    <row r="267" spans="1:3" x14ac:dyDescent="0.15">
      <c r="A267">
        <v>20071031</v>
      </c>
      <c r="B267" s="38">
        <v>0.24949099999999999</v>
      </c>
      <c r="C267">
        <v>2.5909999999999999E-2</v>
      </c>
    </row>
    <row r="268" spans="1:3" x14ac:dyDescent="0.15">
      <c r="A268">
        <v>20071130</v>
      </c>
      <c r="B268" s="38">
        <v>-8.4215999999999999E-2</v>
      </c>
      <c r="C268">
        <v>-4.9362000000000003E-2</v>
      </c>
    </row>
    <row r="269" spans="1:3" x14ac:dyDescent="0.15">
      <c r="A269">
        <v>20071231</v>
      </c>
      <c r="B269" s="38">
        <v>5.9524000000000001E-2</v>
      </c>
      <c r="C269">
        <v>-4.4050000000000001E-3</v>
      </c>
    </row>
    <row r="270" spans="1:3" x14ac:dyDescent="0.15">
      <c r="A270">
        <v>20080131</v>
      </c>
      <c r="B270" s="38">
        <v>-8.4269999999999998E-2</v>
      </c>
      <c r="C270">
        <v>-6.2218000000000002E-2</v>
      </c>
    </row>
    <row r="271" spans="1:3" x14ac:dyDescent="0.15">
      <c r="A271">
        <v>20080229</v>
      </c>
      <c r="B271" s="38">
        <v>-0.162273</v>
      </c>
      <c r="C271">
        <v>-2.1697000000000001E-2</v>
      </c>
    </row>
    <row r="272" spans="1:3" x14ac:dyDescent="0.15">
      <c r="A272">
        <v>20080331</v>
      </c>
      <c r="B272" s="38">
        <v>4.3386000000000001E-2</v>
      </c>
      <c r="C272">
        <v>-1.0444E-2</v>
      </c>
    </row>
    <row r="273" spans="1:3" x14ac:dyDescent="0.15">
      <c r="A273">
        <v>20080430</v>
      </c>
      <c r="B273" s="38">
        <v>4.9329999999999999E-3</v>
      </c>
      <c r="C273">
        <v>5.1199000000000001E-2</v>
      </c>
    </row>
    <row r="274" spans="1:3" x14ac:dyDescent="0.15">
      <c r="A274">
        <v>20080530</v>
      </c>
      <c r="B274" s="38">
        <v>-3.156E-3</v>
      </c>
      <c r="C274">
        <v>2.3935000000000001E-2</v>
      </c>
    </row>
    <row r="275" spans="1:3" x14ac:dyDescent="0.15">
      <c r="A275">
        <v>20080630</v>
      </c>
      <c r="B275" s="38">
        <v>-2.8601999999999999E-2</v>
      </c>
      <c r="C275">
        <v>-7.8436000000000006E-2</v>
      </c>
    </row>
    <row r="276" spans="1:3" x14ac:dyDescent="0.15">
      <c r="A276">
        <v>20080731</v>
      </c>
      <c r="B276" s="38">
        <v>-6.5067E-2</v>
      </c>
      <c r="C276">
        <v>-1.3413E-2</v>
      </c>
    </row>
    <row r="277" spans="1:3" x14ac:dyDescent="0.15">
      <c r="A277">
        <v>20080829</v>
      </c>
      <c r="B277" s="38">
        <v>6.5319000000000002E-2</v>
      </c>
      <c r="C277">
        <v>1.0597000000000001E-2</v>
      </c>
    </row>
    <row r="278" spans="1:3" x14ac:dyDescent="0.15">
      <c r="A278">
        <v>20080930</v>
      </c>
      <c r="B278" s="38">
        <v>-2.1985999999999999E-2</v>
      </c>
      <c r="C278">
        <v>-9.8171999999999995E-2</v>
      </c>
    </row>
    <row r="279" spans="1:3" x14ac:dyDescent="0.15">
      <c r="A279">
        <v>20081031</v>
      </c>
      <c r="B279" s="38">
        <v>-0.163357</v>
      </c>
      <c r="C279">
        <v>-0.184838</v>
      </c>
    </row>
    <row r="280" spans="1:3" x14ac:dyDescent="0.15">
      <c r="A280">
        <v>20081128</v>
      </c>
      <c r="B280" s="38">
        <v>-8.8669999999999999E-2</v>
      </c>
      <c r="C280">
        <v>-8.4684999999999996E-2</v>
      </c>
    </row>
    <row r="281" spans="1:3" x14ac:dyDescent="0.15">
      <c r="A281">
        <v>20081231</v>
      </c>
      <c r="B281" s="38">
        <v>-3.8575999999999999E-2</v>
      </c>
      <c r="C281">
        <v>2.2231000000000001E-2</v>
      </c>
    </row>
    <row r="282" spans="1:3" x14ac:dyDescent="0.15">
      <c r="A282">
        <v>20090130</v>
      </c>
      <c r="B282" s="38">
        <v>-0.12037</v>
      </c>
      <c r="C282">
        <v>-7.7475000000000002E-2</v>
      </c>
    </row>
    <row r="283" spans="1:3" x14ac:dyDescent="0.15">
      <c r="A283">
        <v>20090227</v>
      </c>
      <c r="B283" s="38">
        <v>-4.7953000000000003E-2</v>
      </c>
      <c r="C283">
        <v>-0.100175</v>
      </c>
    </row>
    <row r="284" spans="1:3" x14ac:dyDescent="0.15">
      <c r="A284">
        <v>20090331</v>
      </c>
      <c r="B284" s="38">
        <v>0.137461</v>
      </c>
      <c r="C284">
        <v>8.6813000000000001E-2</v>
      </c>
    </row>
    <row r="285" spans="1:3" x14ac:dyDescent="0.15">
      <c r="A285">
        <v>20090430</v>
      </c>
      <c r="B285" s="38">
        <v>0.102885</v>
      </c>
      <c r="C285">
        <v>0.109483</v>
      </c>
    </row>
    <row r="286" spans="1:3" x14ac:dyDescent="0.15">
      <c r="A286">
        <v>20090529</v>
      </c>
      <c r="B286" s="38">
        <v>3.7511999999999997E-2</v>
      </c>
      <c r="C286">
        <v>6.7796999999999996E-2</v>
      </c>
    </row>
    <row r="287" spans="1:3" x14ac:dyDescent="0.15">
      <c r="A287">
        <v>20090630</v>
      </c>
      <c r="B287" s="38">
        <v>0.13786499999999999</v>
      </c>
      <c r="C287">
        <v>-3.0200000000000001E-3</v>
      </c>
    </row>
    <row r="288" spans="1:3" x14ac:dyDescent="0.15">
      <c r="A288">
        <v>20090731</v>
      </c>
      <c r="B288" s="38">
        <v>-1.0517E-2</v>
      </c>
      <c r="C288">
        <v>8.1792000000000004E-2</v>
      </c>
    </row>
    <row r="289" spans="1:3" x14ac:dyDescent="0.15">
      <c r="A289">
        <v>20090831</v>
      </c>
      <c r="B289" s="38">
        <v>5.3571000000000001E-2</v>
      </c>
      <c r="C289">
        <v>3.1514E-2</v>
      </c>
    </row>
    <row r="290" spans="1:3" x14ac:dyDescent="0.15">
      <c r="A290">
        <v>20090930</v>
      </c>
      <c r="B290" s="38">
        <v>4.3408000000000002E-2</v>
      </c>
      <c r="C290">
        <v>4.5288000000000002E-2</v>
      </c>
    </row>
    <row r="291" spans="1:3" x14ac:dyDescent="0.15">
      <c r="A291">
        <v>20091030</v>
      </c>
      <c r="B291" s="38">
        <v>7.8148999999999996E-2</v>
      </c>
      <c r="C291">
        <v>-2.8079E-2</v>
      </c>
    </row>
    <row r="292" spans="1:3" x14ac:dyDescent="0.15">
      <c r="A292">
        <v>20091130</v>
      </c>
      <c r="B292" s="38">
        <v>6.5271999999999997E-2</v>
      </c>
      <c r="C292">
        <v>5.7085999999999998E-2</v>
      </c>
    </row>
    <row r="293" spans="1:3" x14ac:dyDescent="0.15">
      <c r="A293">
        <v>20091231</v>
      </c>
      <c r="B293" s="38">
        <v>3.6381999999999998E-2</v>
      </c>
      <c r="C293">
        <v>2.8486000000000001E-2</v>
      </c>
    </row>
    <row r="294" spans="1:3" x14ac:dyDescent="0.15">
      <c r="A294">
        <v>20100129</v>
      </c>
      <c r="B294" s="38">
        <v>-7.5458999999999998E-2</v>
      </c>
      <c r="C294">
        <v>-3.7185999999999997E-2</v>
      </c>
    </row>
    <row r="295" spans="1:3" x14ac:dyDescent="0.15">
      <c r="A295">
        <v>20100226</v>
      </c>
      <c r="B295" s="38">
        <v>2.2001E-2</v>
      </c>
      <c r="C295">
        <v>3.4754E-2</v>
      </c>
    </row>
    <row r="296" spans="1:3" x14ac:dyDescent="0.15">
      <c r="A296">
        <v>20100331</v>
      </c>
      <c r="B296" s="38">
        <v>2.1538000000000002E-2</v>
      </c>
      <c r="C296">
        <v>6.3687999999999995E-2</v>
      </c>
    </row>
    <row r="297" spans="1:3" x14ac:dyDescent="0.15">
      <c r="A297">
        <v>20100430</v>
      </c>
      <c r="B297" s="38">
        <v>4.2595000000000001E-2</v>
      </c>
      <c r="C297">
        <v>2.0039000000000001E-2</v>
      </c>
    </row>
    <row r="298" spans="1:3" x14ac:dyDescent="0.15">
      <c r="A298">
        <v>20100528</v>
      </c>
      <c r="B298" s="38">
        <v>-0.150811</v>
      </c>
      <c r="C298">
        <v>-7.9267000000000004E-2</v>
      </c>
    </row>
    <row r="299" spans="1:3" x14ac:dyDescent="0.15">
      <c r="A299">
        <v>20100630</v>
      </c>
      <c r="B299" s="38">
        <v>-0.10814</v>
      </c>
      <c r="C299">
        <v>-5.0802E-2</v>
      </c>
    </row>
    <row r="300" spans="1:3" x14ac:dyDescent="0.15">
      <c r="A300">
        <v>20100730</v>
      </c>
      <c r="B300" s="38">
        <v>0.121686</v>
      </c>
      <c r="C300">
        <v>7.0384000000000002E-2</v>
      </c>
    </row>
    <row r="301" spans="1:3" x14ac:dyDescent="0.15">
      <c r="A301">
        <v>20100831</v>
      </c>
      <c r="B301" s="38">
        <v>-8.5819000000000006E-2</v>
      </c>
      <c r="C301">
        <v>-4.2887000000000002E-2</v>
      </c>
    </row>
    <row r="302" spans="1:3" x14ac:dyDescent="0.15">
      <c r="A302">
        <v>20100930</v>
      </c>
      <c r="B302" s="38">
        <v>4.3681999999999999E-2</v>
      </c>
      <c r="C302">
        <v>9.1669E-2</v>
      </c>
    </row>
    <row r="303" spans="1:3" x14ac:dyDescent="0.15">
      <c r="A303">
        <v>20101029</v>
      </c>
      <c r="B303" s="38">
        <v>8.8812000000000002E-2</v>
      </c>
      <c r="C303">
        <v>3.8606000000000001E-2</v>
      </c>
    </row>
    <row r="304" spans="1:3" x14ac:dyDescent="0.15">
      <c r="A304">
        <v>20101130</v>
      </c>
      <c r="B304" s="38">
        <v>-4.6783999999999999E-2</v>
      </c>
      <c r="C304">
        <v>5.1209999999999997E-3</v>
      </c>
    </row>
    <row r="305" spans="1:3" x14ac:dyDescent="0.15">
      <c r="A305">
        <v>20101231</v>
      </c>
      <c r="B305" s="38">
        <v>0.105018</v>
      </c>
      <c r="C305">
        <v>6.7212999999999995E-2</v>
      </c>
    </row>
    <row r="306" spans="1:3" x14ac:dyDescent="0.15">
      <c r="A306">
        <v>20110131</v>
      </c>
      <c r="B306" s="38">
        <v>-6.6280000000000002E-3</v>
      </c>
      <c r="C306">
        <v>1.9189999999999999E-2</v>
      </c>
    </row>
    <row r="307" spans="1:3" x14ac:dyDescent="0.15">
      <c r="A307">
        <v>20110228</v>
      </c>
      <c r="B307" s="38">
        <v>-3.5527999999999997E-2</v>
      </c>
      <c r="C307">
        <v>3.8168000000000001E-2</v>
      </c>
    </row>
    <row r="308" spans="1:3" x14ac:dyDescent="0.15">
      <c r="A308">
        <v>20110331</v>
      </c>
      <c r="B308" s="38">
        <v>-4.4770999999999998E-2</v>
      </c>
      <c r="C308">
        <v>3.3430000000000001E-3</v>
      </c>
    </row>
    <row r="309" spans="1:3" x14ac:dyDescent="0.15">
      <c r="A309">
        <v>20110429</v>
      </c>
      <c r="B309" s="38">
        <v>2.0874E-2</v>
      </c>
      <c r="C309">
        <v>2.8601999999999999E-2</v>
      </c>
    </row>
    <row r="310" spans="1:3" x14ac:dyDescent="0.15">
      <c r="A310">
        <v>20110531</v>
      </c>
      <c r="B310" s="38">
        <v>-2.8934999999999999E-2</v>
      </c>
      <c r="C310">
        <v>-1.4957E-2</v>
      </c>
    </row>
    <row r="311" spans="1:3" x14ac:dyDescent="0.15">
      <c r="A311">
        <v>20110630</v>
      </c>
      <c r="B311" s="38">
        <v>3.9584000000000001E-2</v>
      </c>
      <c r="C311">
        <v>-1.8453000000000001E-2</v>
      </c>
    </row>
    <row r="312" spans="1:3" x14ac:dyDescent="0.15">
      <c r="A312">
        <v>20110729</v>
      </c>
      <c r="B312" s="38">
        <v>5.3845999999999998E-2</v>
      </c>
      <c r="C312">
        <v>-2.2550000000000001E-2</v>
      </c>
    </row>
    <row r="313" spans="1:3" x14ac:dyDescent="0.15">
      <c r="A313">
        <v>20110831</v>
      </c>
      <c r="B313" s="38">
        <v>-2.3358E-2</v>
      </c>
      <c r="C313">
        <v>-5.7597000000000002E-2</v>
      </c>
    </row>
    <row r="314" spans="1:3" x14ac:dyDescent="0.15">
      <c r="A314">
        <v>20110930</v>
      </c>
      <c r="B314" s="38">
        <v>-6.4285999999999996E-2</v>
      </c>
      <c r="C314">
        <v>-8.5029999999999994E-2</v>
      </c>
    </row>
    <row r="315" spans="1:3" x14ac:dyDescent="0.15">
      <c r="A315">
        <v>20111031</v>
      </c>
      <c r="B315" s="38">
        <v>6.9907999999999998E-2</v>
      </c>
      <c r="C315">
        <v>0.114215</v>
      </c>
    </row>
    <row r="316" spans="1:3" x14ac:dyDescent="0.15">
      <c r="A316">
        <v>20111130</v>
      </c>
      <c r="B316" s="38">
        <v>-3.1919000000000003E-2</v>
      </c>
      <c r="C316">
        <v>-6.2729999999999999E-3</v>
      </c>
    </row>
    <row r="317" spans="1:3" x14ac:dyDescent="0.15">
      <c r="A317">
        <v>20111230</v>
      </c>
      <c r="B317" s="38">
        <v>1.4855E-2</v>
      </c>
      <c r="C317">
        <v>3.6709999999999998E-3</v>
      </c>
    </row>
    <row r="318" spans="1:3" x14ac:dyDescent="0.15">
      <c r="A318">
        <v>20120131</v>
      </c>
      <c r="B318" s="38">
        <v>0.137519</v>
      </c>
      <c r="C318">
        <v>5.4140000000000001E-2</v>
      </c>
    </row>
    <row r="319" spans="1:3" x14ac:dyDescent="0.15">
      <c r="A319">
        <v>20120229</v>
      </c>
      <c r="B319" s="38">
        <v>8.1612000000000004E-2</v>
      </c>
      <c r="C319">
        <v>4.1252999999999998E-2</v>
      </c>
    </row>
    <row r="320" spans="1:3" x14ac:dyDescent="0.15">
      <c r="A320">
        <v>20120330</v>
      </c>
      <c r="B320" s="38">
        <v>1.6226000000000001E-2</v>
      </c>
      <c r="C320">
        <v>2.4039000000000001E-2</v>
      </c>
    </row>
    <row r="321" spans="1:3" x14ac:dyDescent="0.15">
      <c r="A321">
        <v>20120430</v>
      </c>
      <c r="B321" s="38">
        <v>-7.4409999999999997E-3</v>
      </c>
      <c r="C321">
        <v>-6.8399999999999997E-3</v>
      </c>
    </row>
    <row r="322" spans="1:3" x14ac:dyDescent="0.15">
      <c r="A322">
        <v>20120531</v>
      </c>
      <c r="B322" s="38">
        <v>-8.1992999999999996E-2</v>
      </c>
      <c r="C322">
        <v>-6.5641000000000005E-2</v>
      </c>
    </row>
    <row r="323" spans="1:3" x14ac:dyDescent="0.15">
      <c r="A323">
        <v>20120629</v>
      </c>
      <c r="B323" s="38">
        <v>4.7961999999999998E-2</v>
      </c>
      <c r="C323">
        <v>3.8181E-2</v>
      </c>
    </row>
    <row r="324" spans="1:3" x14ac:dyDescent="0.15">
      <c r="A324">
        <v>20120731</v>
      </c>
      <c r="B324" s="38">
        <v>-3.6613E-2</v>
      </c>
      <c r="C324">
        <v>1.0305999999999999E-2</v>
      </c>
    </row>
    <row r="325" spans="1:3" x14ac:dyDescent="0.15">
      <c r="A325">
        <v>20120831</v>
      </c>
      <c r="B325" s="38">
        <v>5.2595999999999997E-2</v>
      </c>
      <c r="C325">
        <v>2.6335999999999998E-2</v>
      </c>
    </row>
    <row r="326" spans="1:3" x14ac:dyDescent="0.15">
      <c r="A326">
        <v>20120928</v>
      </c>
      <c r="B326" s="38">
        <v>-3.4393E-2</v>
      </c>
      <c r="C326">
        <v>2.6532E-2</v>
      </c>
    </row>
    <row r="327" spans="1:3" x14ac:dyDescent="0.15">
      <c r="A327">
        <v>20121031</v>
      </c>
      <c r="B327" s="38">
        <v>-4.0994999999999997E-2</v>
      </c>
      <c r="C327">
        <v>-1.4064E-2</v>
      </c>
    </row>
    <row r="328" spans="1:3" x14ac:dyDescent="0.15">
      <c r="A328">
        <v>20121130</v>
      </c>
      <c r="B328" s="38">
        <v>-5.9389999999999998E-2</v>
      </c>
      <c r="C328">
        <v>6.2189999999999997E-3</v>
      </c>
    </row>
    <row r="329" spans="1:3" x14ac:dyDescent="0.15">
      <c r="A329">
        <v>20121231</v>
      </c>
      <c r="B329" s="38">
        <v>3.558E-3</v>
      </c>
      <c r="C329">
        <v>1.2579999999999999E-2</v>
      </c>
    </row>
    <row r="330" spans="1:3" x14ac:dyDescent="0.15">
      <c r="A330">
        <v>20130131</v>
      </c>
      <c r="B330" s="38">
        <v>2.7716999999999999E-2</v>
      </c>
      <c r="C330">
        <v>5.4189000000000001E-2</v>
      </c>
    </row>
    <row r="331" spans="1:3" x14ac:dyDescent="0.15">
      <c r="A331">
        <v>20130228</v>
      </c>
      <c r="B331" s="38">
        <v>2.1128999999999998E-2</v>
      </c>
      <c r="C331">
        <v>8.2839999999999997E-3</v>
      </c>
    </row>
    <row r="332" spans="1:3" x14ac:dyDescent="0.15">
      <c r="A332">
        <v>20130328</v>
      </c>
      <c r="B332" s="38">
        <v>2.8957E-2</v>
      </c>
      <c r="C332">
        <v>3.5319999999999997E-2</v>
      </c>
    </row>
    <row r="333" spans="1:3" x14ac:dyDescent="0.15">
      <c r="A333">
        <v>20130430</v>
      </c>
      <c r="B333" s="38">
        <v>0.15714</v>
      </c>
      <c r="C333">
        <v>1.4942E-2</v>
      </c>
    </row>
    <row r="334" spans="1:3" x14ac:dyDescent="0.15">
      <c r="A334">
        <v>20130531</v>
      </c>
      <c r="B334" s="38">
        <v>6.1329000000000002E-2</v>
      </c>
      <c r="C334">
        <v>1.9154999999999998E-2</v>
      </c>
    </row>
    <row r="335" spans="1:3" x14ac:dyDescent="0.15">
      <c r="A335">
        <v>20130628</v>
      </c>
      <c r="B335" s="38">
        <v>-1.0172E-2</v>
      </c>
      <c r="C335">
        <v>-1.5070999999999999E-2</v>
      </c>
    </row>
    <row r="336" spans="1:3" x14ac:dyDescent="0.15">
      <c r="A336">
        <v>20130731</v>
      </c>
      <c r="B336" s="38">
        <v>-7.8303999999999999E-2</v>
      </c>
      <c r="C336">
        <v>5.2690000000000001E-2</v>
      </c>
    </row>
    <row r="337" spans="1:3" x14ac:dyDescent="0.15">
      <c r="A337">
        <v>20130830</v>
      </c>
      <c r="B337" s="38">
        <v>5.6218999999999998E-2</v>
      </c>
      <c r="C337">
        <v>-2.5760999999999999E-2</v>
      </c>
    </row>
    <row r="338" spans="1:3" x14ac:dyDescent="0.15">
      <c r="A338">
        <v>20130930</v>
      </c>
      <c r="B338" s="38">
        <v>-3.5929999999999998E-3</v>
      </c>
      <c r="C338">
        <v>3.7513999999999999E-2</v>
      </c>
    </row>
    <row r="339" spans="1:3" x14ac:dyDescent="0.15">
      <c r="A339">
        <v>20131031</v>
      </c>
      <c r="B339" s="38">
        <v>6.3852000000000006E-2</v>
      </c>
      <c r="C339">
        <v>3.9907999999999999E-2</v>
      </c>
    </row>
    <row r="340" spans="1:3" x14ac:dyDescent="0.15">
      <c r="A340">
        <v>20131129</v>
      </c>
      <c r="B340" s="38">
        <v>8.4875000000000006E-2</v>
      </c>
      <c r="C340">
        <v>2.4972999999999999E-2</v>
      </c>
    </row>
    <row r="341" spans="1:3" x14ac:dyDescent="0.15">
      <c r="A341">
        <v>20131231</v>
      </c>
      <c r="B341" s="38">
        <v>-1.8883E-2</v>
      </c>
      <c r="C341">
        <v>2.6159999999999999E-2</v>
      </c>
    </row>
    <row r="342" spans="1:3" x14ac:dyDescent="0.15">
      <c r="A342">
        <v>20140131</v>
      </c>
      <c r="B342" s="38">
        <v>1.1494000000000001E-2</v>
      </c>
      <c r="C342">
        <v>-3.0047000000000001E-2</v>
      </c>
    </row>
    <row r="343" spans="1:3" x14ac:dyDescent="0.15">
      <c r="A343">
        <v>20140228</v>
      </c>
      <c r="B343" s="38">
        <v>1.9820000000000001E-2</v>
      </c>
      <c r="C343">
        <v>4.6225000000000002E-2</v>
      </c>
    </row>
    <row r="344" spans="1:3" x14ac:dyDescent="0.15">
      <c r="A344">
        <v>20140331</v>
      </c>
      <c r="B344" s="38">
        <v>6.9956000000000004E-2</v>
      </c>
      <c r="C344">
        <v>4.5440000000000003E-3</v>
      </c>
    </row>
    <row r="345" spans="1:3" x14ac:dyDescent="0.15">
      <c r="A345">
        <v>20140430</v>
      </c>
      <c r="B345" s="38">
        <v>-1.4394000000000001E-2</v>
      </c>
      <c r="C345">
        <v>1.5690000000000001E-3</v>
      </c>
    </row>
    <row r="346" spans="1:3" x14ac:dyDescent="0.15">
      <c r="A346">
        <v>20140530</v>
      </c>
      <c r="B346" s="38">
        <v>2.0296999999999999E-2</v>
      </c>
      <c r="C346">
        <v>2.026E-2</v>
      </c>
    </row>
    <row r="347" spans="1:3" x14ac:dyDescent="0.15">
      <c r="A347">
        <v>20140630</v>
      </c>
      <c r="B347" s="38">
        <v>1.8564000000000001E-2</v>
      </c>
      <c r="C347">
        <v>2.7990999999999999E-2</v>
      </c>
    </row>
    <row r="348" spans="1:3" x14ac:dyDescent="0.15">
      <c r="A348">
        <v>20140731</v>
      </c>
      <c r="B348" s="38">
        <v>3.5012000000000001E-2</v>
      </c>
      <c r="C348">
        <v>-2.0566999999999998E-2</v>
      </c>
    </row>
    <row r="349" spans="1:3" x14ac:dyDescent="0.15">
      <c r="A349">
        <v>20140829</v>
      </c>
      <c r="B349" s="38">
        <v>5.9082000000000003E-2</v>
      </c>
      <c r="C349">
        <v>4.0224999999999997E-2</v>
      </c>
    </row>
    <row r="350" spans="1:3" x14ac:dyDescent="0.15">
      <c r="A350">
        <v>20140930</v>
      </c>
      <c r="B350" s="38">
        <v>2.0471E-2</v>
      </c>
      <c r="C350">
        <v>-2.5208999999999999E-2</v>
      </c>
    </row>
    <row r="351" spans="1:3" x14ac:dyDescent="0.15">
      <c r="A351">
        <v>20141031</v>
      </c>
      <c r="B351" s="38">
        <v>1.2725999999999999E-2</v>
      </c>
      <c r="C351">
        <v>2.1173999999999998E-2</v>
      </c>
    </row>
    <row r="352" spans="1:3" x14ac:dyDescent="0.15">
      <c r="A352">
        <v>20141128</v>
      </c>
      <c r="B352" s="38">
        <v>2.4920000000000001E-2</v>
      </c>
      <c r="C352">
        <v>2.1114000000000001E-2</v>
      </c>
    </row>
    <row r="353" spans="1:3" x14ac:dyDescent="0.15">
      <c r="A353">
        <v>20141231</v>
      </c>
      <c r="B353" s="38">
        <v>-2.8445999999999999E-2</v>
      </c>
      <c r="C353">
        <v>-3.6619999999999999E-3</v>
      </c>
    </row>
    <row r="354" spans="1:3" x14ac:dyDescent="0.15">
      <c r="A354">
        <v>20150130</v>
      </c>
      <c r="B354" s="38">
        <v>-0.130248</v>
      </c>
      <c r="C354">
        <v>-2.7206999999999999E-2</v>
      </c>
    </row>
    <row r="355" spans="1:3" x14ac:dyDescent="0.15">
      <c r="A355">
        <v>20150227</v>
      </c>
      <c r="B355" s="38">
        <v>9.3068999999999999E-2</v>
      </c>
      <c r="C355">
        <v>5.5974000000000003E-2</v>
      </c>
    </row>
    <row r="356" spans="1:3" x14ac:dyDescent="0.15">
      <c r="A356">
        <v>20150331</v>
      </c>
      <c r="B356" s="38">
        <v>-7.2861999999999996E-2</v>
      </c>
      <c r="C356">
        <v>-1.0410000000000001E-2</v>
      </c>
    </row>
    <row r="357" spans="1:3" x14ac:dyDescent="0.15">
      <c r="A357">
        <v>20150430</v>
      </c>
      <c r="B357" s="38">
        <v>0.196409</v>
      </c>
      <c r="C357">
        <v>8.7760000000000008E-3</v>
      </c>
    </row>
    <row r="358" spans="1:3" x14ac:dyDescent="0.15">
      <c r="A358">
        <v>20150529</v>
      </c>
      <c r="B358" s="38">
        <v>-3.0221999999999999E-2</v>
      </c>
      <c r="C358">
        <v>1.0290000000000001E-2</v>
      </c>
    </row>
    <row r="359" spans="1:3" x14ac:dyDescent="0.15">
      <c r="A359">
        <v>20150630</v>
      </c>
      <c r="B359" s="38">
        <v>-5.7832000000000001E-2</v>
      </c>
      <c r="C359">
        <v>-1.9238000000000002E-2</v>
      </c>
    </row>
    <row r="360" spans="1:3" x14ac:dyDescent="0.15">
      <c r="A360">
        <v>20150731</v>
      </c>
      <c r="B360" s="38">
        <v>5.7757999999999997E-2</v>
      </c>
      <c r="C360">
        <v>1.2109999999999999E-2</v>
      </c>
    </row>
    <row r="361" spans="1:3" x14ac:dyDescent="0.15">
      <c r="A361">
        <v>20150831</v>
      </c>
      <c r="B361" s="38">
        <v>-6.1455999999999997E-2</v>
      </c>
      <c r="C361">
        <v>-5.9982000000000001E-2</v>
      </c>
    </row>
    <row r="362" spans="1:3" x14ac:dyDescent="0.15">
      <c r="A362">
        <v>20150930</v>
      </c>
      <c r="B362" s="38">
        <v>1.7003999999999998E-2</v>
      </c>
      <c r="C362">
        <v>-3.3792999999999997E-2</v>
      </c>
    </row>
    <row r="363" spans="1:3" x14ac:dyDescent="0.15">
      <c r="A363">
        <v>20151030</v>
      </c>
      <c r="B363" s="38">
        <v>0.189336</v>
      </c>
      <c r="C363">
        <v>7.4006000000000002E-2</v>
      </c>
    </row>
    <row r="364" spans="1:3" x14ac:dyDescent="0.15">
      <c r="A364">
        <v>20151130</v>
      </c>
      <c r="B364" s="38">
        <v>3.9323999999999998E-2</v>
      </c>
      <c r="C364">
        <v>2.4099999999999998E-3</v>
      </c>
    </row>
    <row r="365" spans="1:3" x14ac:dyDescent="0.15">
      <c r="A365">
        <v>20151231</v>
      </c>
      <c r="B365" s="38">
        <v>2.0791E-2</v>
      </c>
      <c r="C365">
        <v>-2.2228000000000001E-2</v>
      </c>
    </row>
    <row r="366" spans="1:3" x14ac:dyDescent="0.15">
      <c r="A366">
        <v>20160129</v>
      </c>
      <c r="B366" s="38">
        <v>-7.0299999999999998E-3</v>
      </c>
      <c r="C366">
        <v>-5.7147000000000003E-2</v>
      </c>
    </row>
    <row r="367" spans="1:3" x14ac:dyDescent="0.15">
      <c r="A367">
        <v>20160229</v>
      </c>
      <c r="B367" s="38">
        <v>-6.9886000000000004E-2</v>
      </c>
      <c r="C367">
        <v>6.1300000000000005E-4</v>
      </c>
    </row>
    <row r="368" spans="1:3" x14ac:dyDescent="0.15">
      <c r="A368">
        <v>20160331</v>
      </c>
      <c r="B368" s="38">
        <v>8.5495000000000002E-2</v>
      </c>
      <c r="C368">
        <v>7.0554000000000006E-2</v>
      </c>
    </row>
    <row r="369" spans="1:4" x14ac:dyDescent="0.15">
      <c r="A369">
        <v>20160429</v>
      </c>
      <c r="B369" s="38">
        <v>-9.7048999999999996E-2</v>
      </c>
      <c r="C369">
        <v>1.1724999999999999E-2</v>
      </c>
    </row>
    <row r="370" spans="1:4" x14ac:dyDescent="0.15">
      <c r="A370">
        <v>20160531</v>
      </c>
      <c r="B370" s="38">
        <v>6.9982000000000003E-2</v>
      </c>
      <c r="C370">
        <v>1.4354E-2</v>
      </c>
    </row>
    <row r="371" spans="1:4" x14ac:dyDescent="0.15">
      <c r="A371">
        <v>20160630</v>
      </c>
      <c r="B371" s="38">
        <v>-3.4528000000000003E-2</v>
      </c>
      <c r="C371">
        <v>2.9290000000000002E-3</v>
      </c>
    </row>
    <row r="372" spans="1:4" x14ac:dyDescent="0.15">
      <c r="A372">
        <v>20160729</v>
      </c>
      <c r="B372" s="38">
        <v>0.10768</v>
      </c>
      <c r="C372">
        <v>3.8849000000000002E-2</v>
      </c>
    </row>
    <row r="373" spans="1:4" x14ac:dyDescent="0.15">
      <c r="A373">
        <v>20160831</v>
      </c>
      <c r="B373" s="38">
        <v>2.0112999999999999E-2</v>
      </c>
      <c r="C373">
        <v>2.8059999999999999E-3</v>
      </c>
    </row>
    <row r="374" spans="1:4" x14ac:dyDescent="0.15">
      <c r="A374">
        <v>20160930</v>
      </c>
      <c r="B374" s="38">
        <v>2.4359999999999998E-3</v>
      </c>
      <c r="C374">
        <v>3.0149999999999999E-3</v>
      </c>
    </row>
    <row r="375" spans="1:4" x14ac:dyDescent="0.15">
      <c r="A375">
        <v>20161031</v>
      </c>
      <c r="B375" s="38">
        <v>4.0278000000000001E-2</v>
      </c>
      <c r="C375">
        <v>-2.1565999999999998E-2</v>
      </c>
    </row>
    <row r="376" spans="1:4" x14ac:dyDescent="0.15">
      <c r="A376">
        <v>20161130</v>
      </c>
      <c r="B376" s="38">
        <v>1.2182999999999999E-2</v>
      </c>
      <c r="C376">
        <v>4.0543000000000003E-2</v>
      </c>
    </row>
    <row r="377" spans="1:4" x14ac:dyDescent="0.15">
      <c r="A377">
        <v>20161230</v>
      </c>
      <c r="B377" s="38">
        <v>3.1198E-2</v>
      </c>
      <c r="C377">
        <v>1.8772E-2</v>
      </c>
    </row>
    <row r="378" spans="1:4" x14ac:dyDescent="0.15">
      <c r="A378">
        <v>20170131</v>
      </c>
      <c r="B378" s="38">
        <v>4.0392999999999998E-2</v>
      </c>
      <c r="C378">
        <v>2.2172999999999998E-2</v>
      </c>
      <c r="D378" s="43">
        <f t="shared" ref="D378:D436" si="0">$B$443</f>
        <v>3.1086766666666672E-2</v>
      </c>
    </row>
    <row r="379" spans="1:4" x14ac:dyDescent="0.15">
      <c r="A379">
        <v>20170228</v>
      </c>
      <c r="B379" s="38">
        <v>-4.3309999999999998E-3</v>
      </c>
      <c r="C379">
        <v>3.2622999999999999E-2</v>
      </c>
      <c r="D379" s="43">
        <f t="shared" si="0"/>
        <v>3.1086766666666672E-2</v>
      </c>
    </row>
    <row r="380" spans="1:4" x14ac:dyDescent="0.15">
      <c r="A380">
        <v>20170331</v>
      </c>
      <c r="B380" s="38">
        <v>2.9384E-2</v>
      </c>
      <c r="C380">
        <v>2.0639999999999999E-3</v>
      </c>
      <c r="D380" s="43">
        <f t="shared" si="0"/>
        <v>3.1086766666666672E-2</v>
      </c>
    </row>
    <row r="381" spans="1:4" x14ac:dyDescent="0.15">
      <c r="A381">
        <v>20170428</v>
      </c>
      <c r="B381" s="38">
        <v>3.9477999999999999E-2</v>
      </c>
      <c r="C381">
        <v>9.6570000000000007E-3</v>
      </c>
      <c r="D381" s="43">
        <f t="shared" si="0"/>
        <v>3.1086766666666672E-2</v>
      </c>
    </row>
    <row r="382" spans="1:4" x14ac:dyDescent="0.15">
      <c r="A382">
        <v>20170531</v>
      </c>
      <c r="B382" s="38">
        <v>2.5853999999999999E-2</v>
      </c>
      <c r="C382">
        <v>9.3349999999999995E-3</v>
      </c>
      <c r="D382" s="43">
        <f t="shared" si="0"/>
        <v>3.1086766666666672E-2</v>
      </c>
    </row>
    <row r="383" spans="1:4" x14ac:dyDescent="0.15">
      <c r="A383">
        <v>20170630</v>
      </c>
      <c r="B383" s="38">
        <v>-1.303E-2</v>
      </c>
      <c r="C383">
        <v>9.58E-3</v>
      </c>
      <c r="D383" s="43">
        <f t="shared" si="0"/>
        <v>3.1086766666666672E-2</v>
      </c>
    </row>
    <row r="384" spans="1:4" x14ac:dyDescent="0.15">
      <c r="A384">
        <v>20170731</v>
      </c>
      <c r="B384" s="38">
        <v>5.4692999999999999E-2</v>
      </c>
      <c r="C384">
        <v>2.0294E-2</v>
      </c>
      <c r="D384" s="43">
        <f t="shared" si="0"/>
        <v>3.1086766666666672E-2</v>
      </c>
    </row>
    <row r="385" spans="1:4" x14ac:dyDescent="0.15">
      <c r="A385">
        <v>20170831</v>
      </c>
      <c r="B385" s="38">
        <v>3.3838E-2</v>
      </c>
      <c r="C385">
        <v>1.593E-3</v>
      </c>
      <c r="D385" s="43">
        <f t="shared" si="0"/>
        <v>3.1086766666666672E-2</v>
      </c>
    </row>
    <row r="386" spans="1:4" x14ac:dyDescent="0.15">
      <c r="A386">
        <v>20170929</v>
      </c>
      <c r="B386" s="38">
        <v>-3.7450000000000001E-3</v>
      </c>
      <c r="C386">
        <v>2.3758000000000001E-2</v>
      </c>
      <c r="D386" s="43">
        <f t="shared" si="0"/>
        <v>3.1086766666666672E-2</v>
      </c>
    </row>
    <row r="387" spans="1:4" x14ac:dyDescent="0.15">
      <c r="A387">
        <v>20171031</v>
      </c>
      <c r="B387" s="38">
        <v>0.11666</v>
      </c>
      <c r="C387">
        <v>1.9310999999999998E-2</v>
      </c>
      <c r="D387" s="43">
        <f t="shared" si="0"/>
        <v>3.1086766666666672E-2</v>
      </c>
    </row>
    <row r="388" spans="1:4" x14ac:dyDescent="0.15">
      <c r="A388">
        <v>20171130</v>
      </c>
      <c r="B388" s="38">
        <v>1.6951000000000001E-2</v>
      </c>
      <c r="C388">
        <v>2.726E-2</v>
      </c>
      <c r="D388" s="43">
        <f t="shared" si="0"/>
        <v>3.1086766666666672E-2</v>
      </c>
    </row>
    <row r="389" spans="1:4" x14ac:dyDescent="0.15">
      <c r="A389">
        <v>20171229</v>
      </c>
      <c r="B389" s="38">
        <v>1.6277E-2</v>
      </c>
      <c r="C389">
        <v>1.2128999999999999E-2</v>
      </c>
      <c r="D389" s="43">
        <f t="shared" si="0"/>
        <v>3.1086766666666672E-2</v>
      </c>
    </row>
    <row r="390" spans="1:4" x14ac:dyDescent="0.15">
      <c r="A390">
        <v>20180131</v>
      </c>
      <c r="B390" s="38">
        <v>0.110708</v>
      </c>
      <c r="C390">
        <v>5.0638000000000002E-2</v>
      </c>
      <c r="D390" s="43">
        <f t="shared" si="0"/>
        <v>3.1086766666666672E-2</v>
      </c>
    </row>
    <row r="391" spans="1:4" x14ac:dyDescent="0.15">
      <c r="A391">
        <v>20180228</v>
      </c>
      <c r="B391" s="38">
        <v>-8.6309999999999998E-3</v>
      </c>
      <c r="C391">
        <v>-3.9481000000000002E-2</v>
      </c>
      <c r="D391" s="43">
        <f t="shared" si="0"/>
        <v>3.1086766666666672E-2</v>
      </c>
    </row>
    <row r="392" spans="1:4" x14ac:dyDescent="0.15">
      <c r="A392">
        <v>20180329</v>
      </c>
      <c r="B392" s="38">
        <v>-2.6661000000000001E-2</v>
      </c>
      <c r="C392">
        <v>-1.8445E-2</v>
      </c>
      <c r="D392" s="43">
        <f t="shared" si="0"/>
        <v>3.1086766666666672E-2</v>
      </c>
    </row>
    <row r="393" spans="1:4" x14ac:dyDescent="0.15">
      <c r="A393">
        <v>20180430</v>
      </c>
      <c r="B393" s="38">
        <v>2.4652E-2</v>
      </c>
      <c r="C393">
        <v>4.692E-3</v>
      </c>
      <c r="D393" s="43">
        <f t="shared" si="0"/>
        <v>3.1086766666666672E-2</v>
      </c>
    </row>
    <row r="394" spans="1:4" x14ac:dyDescent="0.15">
      <c r="A394">
        <v>20180531</v>
      </c>
      <c r="B394" s="38">
        <v>6.1377000000000001E-2</v>
      </c>
      <c r="C394">
        <v>2.6164E-2</v>
      </c>
      <c r="D394" s="43">
        <f t="shared" si="0"/>
        <v>3.1086766666666672E-2</v>
      </c>
    </row>
    <row r="395" spans="1:4" x14ac:dyDescent="0.15">
      <c r="A395">
        <v>20180629</v>
      </c>
      <c r="B395" s="38">
        <v>-2.3270000000000001E-3</v>
      </c>
      <c r="C395">
        <v>5.365E-3</v>
      </c>
      <c r="D395" s="43">
        <f t="shared" si="0"/>
        <v>3.1086766666666672E-2</v>
      </c>
    </row>
    <row r="396" spans="1:4" x14ac:dyDescent="0.15">
      <c r="A396">
        <v>20180731</v>
      </c>
      <c r="B396" s="38">
        <v>7.5753000000000001E-2</v>
      </c>
      <c r="C396">
        <v>3.1604E-2</v>
      </c>
      <c r="D396" s="43">
        <f t="shared" si="0"/>
        <v>3.1086766666666672E-2</v>
      </c>
    </row>
    <row r="397" spans="1:4" x14ac:dyDescent="0.15">
      <c r="A397">
        <v>20180831</v>
      </c>
      <c r="B397" s="38">
        <v>6.2877000000000002E-2</v>
      </c>
      <c r="C397">
        <v>3.0232999999999999E-2</v>
      </c>
      <c r="D397" s="43">
        <f t="shared" si="0"/>
        <v>3.1086766666666672E-2</v>
      </c>
    </row>
    <row r="398" spans="1:4" x14ac:dyDescent="0.15">
      <c r="A398">
        <v>20180928</v>
      </c>
      <c r="B398" s="38">
        <v>1.8161E-2</v>
      </c>
      <c r="C398">
        <v>4.2499999999999998E-4</v>
      </c>
      <c r="D398" s="43">
        <f t="shared" si="0"/>
        <v>3.1086766666666672E-2</v>
      </c>
    </row>
    <row r="399" spans="1:4" x14ac:dyDescent="0.15">
      <c r="A399">
        <v>20181031</v>
      </c>
      <c r="B399" s="38">
        <v>-6.6100999999999993E-2</v>
      </c>
      <c r="C399">
        <v>-7.4045E-2</v>
      </c>
      <c r="D399" s="43">
        <f t="shared" si="0"/>
        <v>3.1086766666666672E-2</v>
      </c>
    </row>
    <row r="400" spans="1:4" x14ac:dyDescent="0.15">
      <c r="A400">
        <v>20181130</v>
      </c>
      <c r="B400" s="38">
        <v>4.2505000000000001E-2</v>
      </c>
      <c r="C400">
        <v>1.8512000000000001E-2</v>
      </c>
      <c r="D400" s="43">
        <f t="shared" si="0"/>
        <v>3.1086766666666672E-2</v>
      </c>
    </row>
    <row r="401" spans="1:4" x14ac:dyDescent="0.15">
      <c r="A401">
        <v>20181231</v>
      </c>
      <c r="B401" s="38">
        <v>-8.4046999999999997E-2</v>
      </c>
      <c r="C401">
        <v>-8.9889999999999998E-2</v>
      </c>
      <c r="D401" s="43">
        <f t="shared" si="0"/>
        <v>3.1086766666666672E-2</v>
      </c>
    </row>
    <row r="402" spans="1:4" x14ac:dyDescent="0.15">
      <c r="A402">
        <v>20190131</v>
      </c>
      <c r="B402" s="38">
        <v>2.8157999999999999E-2</v>
      </c>
      <c r="C402">
        <v>8.8293999999999997E-2</v>
      </c>
      <c r="D402" s="43">
        <f t="shared" si="0"/>
        <v>3.1086766666666672E-2</v>
      </c>
    </row>
    <row r="403" spans="1:4" x14ac:dyDescent="0.15">
      <c r="A403">
        <v>20190228</v>
      </c>
      <c r="B403" s="38">
        <v>7.7181E-2</v>
      </c>
      <c r="C403">
        <v>3.2724000000000003E-2</v>
      </c>
      <c r="D403" s="43">
        <f t="shared" si="0"/>
        <v>3.1086766666666672E-2</v>
      </c>
    </row>
    <row r="404" spans="1:4" x14ac:dyDescent="0.15">
      <c r="A404">
        <v>20190329</v>
      </c>
      <c r="B404" s="38">
        <v>5.2754000000000002E-2</v>
      </c>
      <c r="C404">
        <v>1.2962E-2</v>
      </c>
      <c r="D404" s="43">
        <f t="shared" si="0"/>
        <v>3.1086766666666672E-2</v>
      </c>
    </row>
    <row r="405" spans="1:4" x14ac:dyDescent="0.15">
      <c r="A405">
        <v>20190430</v>
      </c>
      <c r="B405" s="38">
        <v>0.10734299999999999</v>
      </c>
      <c r="C405">
        <v>3.7893000000000003E-2</v>
      </c>
      <c r="D405" s="43">
        <f t="shared" si="0"/>
        <v>3.1086766666666672E-2</v>
      </c>
    </row>
    <row r="406" spans="1:4" x14ac:dyDescent="0.15">
      <c r="A406">
        <v>20190531</v>
      </c>
      <c r="B406" s="38">
        <v>-4.9464000000000001E-2</v>
      </c>
      <c r="C406">
        <v>-6.1678999999999998E-2</v>
      </c>
      <c r="D406" s="43">
        <f t="shared" si="0"/>
        <v>3.1086766666666672E-2</v>
      </c>
    </row>
    <row r="407" spans="1:4" x14ac:dyDescent="0.15">
      <c r="A407">
        <v>20190628</v>
      </c>
      <c r="B407" s="38">
        <v>8.3117999999999997E-2</v>
      </c>
      <c r="C407">
        <v>6.7279000000000005E-2</v>
      </c>
      <c r="D407" s="43">
        <f t="shared" si="0"/>
        <v>3.1086766666666672E-2</v>
      </c>
    </row>
    <row r="408" spans="1:4" x14ac:dyDescent="0.15">
      <c r="A408">
        <v>20190731</v>
      </c>
      <c r="B408" s="38">
        <v>1.7243999999999999E-2</v>
      </c>
      <c r="C408">
        <v>1.1854E-2</v>
      </c>
      <c r="D408" s="43">
        <f t="shared" si="0"/>
        <v>3.1086766666666672E-2</v>
      </c>
    </row>
    <row r="409" spans="1:4" x14ac:dyDescent="0.15">
      <c r="A409">
        <v>20190830</v>
      </c>
      <c r="B409" s="38">
        <v>1.5044E-2</v>
      </c>
      <c r="C409">
        <v>-2.0338999999999999E-2</v>
      </c>
      <c r="D409" s="43">
        <f t="shared" si="0"/>
        <v>3.1086766666666672E-2</v>
      </c>
    </row>
    <row r="410" spans="1:4" x14ac:dyDescent="0.15">
      <c r="A410">
        <v>20190930</v>
      </c>
      <c r="B410" s="38">
        <v>8.4869999999999998E-3</v>
      </c>
      <c r="C410">
        <v>1.6032999999999999E-2</v>
      </c>
      <c r="D410" s="43">
        <f t="shared" si="0"/>
        <v>3.1086766666666672E-2</v>
      </c>
    </row>
    <row r="411" spans="1:4" x14ac:dyDescent="0.15">
      <c r="A411">
        <v>20191031</v>
      </c>
      <c r="B411" s="38">
        <v>3.1216000000000001E-2</v>
      </c>
      <c r="C411">
        <v>1.9255999999999999E-2</v>
      </c>
      <c r="D411" s="43">
        <f t="shared" si="0"/>
        <v>3.1086766666666672E-2</v>
      </c>
    </row>
    <row r="412" spans="1:4" x14ac:dyDescent="0.15">
      <c r="A412">
        <v>20191129</v>
      </c>
      <c r="B412" s="38">
        <v>5.9427000000000001E-2</v>
      </c>
      <c r="C412">
        <v>3.4997E-2</v>
      </c>
      <c r="D412" s="43">
        <f t="shared" si="0"/>
        <v>3.1086766666666672E-2</v>
      </c>
    </row>
    <row r="413" spans="1:4" x14ac:dyDescent="0.15">
      <c r="A413">
        <v>20191231</v>
      </c>
      <c r="B413" s="38">
        <v>4.1749000000000001E-2</v>
      </c>
      <c r="C413">
        <v>2.8490999999999999E-2</v>
      </c>
      <c r="D413" s="43">
        <f t="shared" si="0"/>
        <v>3.1086766666666672E-2</v>
      </c>
    </row>
    <row r="414" spans="1:4" x14ac:dyDescent="0.15">
      <c r="A414">
        <v>20200131</v>
      </c>
      <c r="B414" s="38">
        <v>7.9454999999999998E-2</v>
      </c>
      <c r="C414">
        <v>-1.7279999999999999E-3</v>
      </c>
      <c r="D414" s="43">
        <f t="shared" si="0"/>
        <v>3.1086766666666672E-2</v>
      </c>
    </row>
    <row r="415" spans="1:4" x14ac:dyDescent="0.15">
      <c r="A415">
        <v>20200228</v>
      </c>
      <c r="B415" s="38">
        <v>-4.5291999999999999E-2</v>
      </c>
      <c r="C415">
        <v>-7.7918000000000001E-2</v>
      </c>
      <c r="D415" s="43">
        <f t="shared" si="0"/>
        <v>3.1086766666666672E-2</v>
      </c>
    </row>
    <row r="416" spans="1:4" x14ac:dyDescent="0.15">
      <c r="A416">
        <v>20200331</v>
      </c>
      <c r="B416" s="38">
        <v>-2.6540999999999999E-2</v>
      </c>
      <c r="C416">
        <v>-0.141733</v>
      </c>
      <c r="D416" s="43">
        <f t="shared" si="0"/>
        <v>3.1086766666666672E-2</v>
      </c>
    </row>
    <row r="417" spans="1:4" x14ac:dyDescent="0.15">
      <c r="A417">
        <v>20200430</v>
      </c>
      <c r="B417" s="38">
        <v>0.136326</v>
      </c>
      <c r="C417">
        <v>0.12967699999999999</v>
      </c>
      <c r="D417" s="43">
        <f t="shared" si="0"/>
        <v>3.1086766666666672E-2</v>
      </c>
    </row>
    <row r="418" spans="1:4" x14ac:dyDescent="0.15">
      <c r="A418">
        <v>20200529</v>
      </c>
      <c r="B418" s="38">
        <v>2.5388999999999998E-2</v>
      </c>
      <c r="C418">
        <v>5.3739000000000002E-2</v>
      </c>
      <c r="D418" s="43">
        <f t="shared" si="0"/>
        <v>3.1086766666666672E-2</v>
      </c>
    </row>
    <row r="419" spans="1:4" x14ac:dyDescent="0.15">
      <c r="A419">
        <v>20200630</v>
      </c>
      <c r="B419" s="38">
        <v>0.110559</v>
      </c>
      <c r="C419">
        <v>2.5298999999999999E-2</v>
      </c>
      <c r="D419" s="43">
        <f t="shared" si="0"/>
        <v>3.1086766666666672E-2</v>
      </c>
    </row>
    <row r="420" spans="1:4" x14ac:dyDescent="0.15">
      <c r="A420">
        <v>20200731</v>
      </c>
      <c r="B420" s="38">
        <v>7.3709999999999999E-3</v>
      </c>
      <c r="C420">
        <v>5.5529000000000002E-2</v>
      </c>
      <c r="D420" s="43">
        <f t="shared" si="0"/>
        <v>3.1086766666666672E-2</v>
      </c>
    </row>
    <row r="421" spans="1:4" x14ac:dyDescent="0.15">
      <c r="A421">
        <v>20200831</v>
      </c>
      <c r="B421" s="38">
        <v>0.10258</v>
      </c>
      <c r="C421">
        <v>6.8442000000000003E-2</v>
      </c>
      <c r="D421" s="43">
        <f t="shared" si="0"/>
        <v>3.1086766666666672E-2</v>
      </c>
    </row>
    <row r="422" spans="1:4" x14ac:dyDescent="0.15">
      <c r="A422">
        <v>20200930</v>
      </c>
      <c r="B422" s="38">
        <v>-6.7396999999999999E-2</v>
      </c>
      <c r="C422">
        <v>-3.5055999999999997E-2</v>
      </c>
      <c r="D422" s="43">
        <f t="shared" si="0"/>
        <v>3.1086766666666672E-2</v>
      </c>
    </row>
    <row r="423" spans="1:4" x14ac:dyDescent="0.15">
      <c r="A423">
        <v>20201030</v>
      </c>
      <c r="B423" s="38">
        <v>-3.737E-2</v>
      </c>
      <c r="C423">
        <v>-2.0178999999999999E-2</v>
      </c>
      <c r="D423" s="43">
        <f t="shared" si="0"/>
        <v>3.1086766666666672E-2</v>
      </c>
    </row>
    <row r="424" spans="1:4" x14ac:dyDescent="0.15">
      <c r="A424">
        <v>20201130</v>
      </c>
      <c r="B424" s="38">
        <v>6.0058E-2</v>
      </c>
      <c r="C424">
        <v>0.123707</v>
      </c>
      <c r="D424" s="43">
        <f t="shared" si="0"/>
        <v>3.1086766666666672E-2</v>
      </c>
    </row>
    <row r="425" spans="1:4" x14ac:dyDescent="0.15">
      <c r="A425">
        <v>20201231</v>
      </c>
      <c r="B425" s="38">
        <v>3.9005999999999999E-2</v>
      </c>
      <c r="C425">
        <v>4.5048999999999999E-2</v>
      </c>
      <c r="D425" s="43">
        <f t="shared" si="0"/>
        <v>3.1086766666666672E-2</v>
      </c>
    </row>
    <row r="426" spans="1:4" x14ac:dyDescent="0.15">
      <c r="A426">
        <v>20210129</v>
      </c>
      <c r="B426" s="38">
        <v>4.2892E-2</v>
      </c>
      <c r="C426">
        <v>-6.3100000000000005E-4</v>
      </c>
      <c r="D426" s="43">
        <f t="shared" si="0"/>
        <v>3.1086766666666672E-2</v>
      </c>
    </row>
    <row r="427" spans="1:4" x14ac:dyDescent="0.15">
      <c r="A427">
        <v>20210226</v>
      </c>
      <c r="B427" s="38">
        <v>4.2249999999999996E-3</v>
      </c>
      <c r="C427">
        <v>2.9196E-2</v>
      </c>
      <c r="D427" s="43">
        <f t="shared" si="0"/>
        <v>3.1086766666666672E-2</v>
      </c>
    </row>
    <row r="428" spans="1:4" x14ac:dyDescent="0.15">
      <c r="A428">
        <v>20210331</v>
      </c>
      <c r="B428" s="38">
        <v>1.4588E-2</v>
      </c>
      <c r="C428">
        <v>3.0572999999999999E-2</v>
      </c>
      <c r="D428" s="43">
        <f t="shared" si="0"/>
        <v>3.1086766666666672E-2</v>
      </c>
    </row>
    <row r="429" spans="1:4" x14ac:dyDescent="0.15">
      <c r="A429">
        <v>20210430</v>
      </c>
      <c r="B429" s="38">
        <v>6.9601999999999997E-2</v>
      </c>
      <c r="C429">
        <v>4.8191999999999999E-2</v>
      </c>
      <c r="D429" s="43">
        <f t="shared" si="0"/>
        <v>3.1086766666666672E-2</v>
      </c>
    </row>
    <row r="430" spans="1:4" x14ac:dyDescent="0.15">
      <c r="A430">
        <v>20210528</v>
      </c>
      <c r="B430" s="38">
        <v>-7.6930000000000002E-3</v>
      </c>
      <c r="C430">
        <v>7.0920000000000002E-3</v>
      </c>
      <c r="D430" s="43">
        <f t="shared" si="0"/>
        <v>3.1086766666666672E-2</v>
      </c>
    </row>
    <row r="431" spans="1:4" x14ac:dyDescent="0.15">
      <c r="A431">
        <v>20210630</v>
      </c>
      <c r="B431" s="38">
        <v>8.4988999999999995E-2</v>
      </c>
      <c r="C431">
        <v>2.3421999999999998E-2</v>
      </c>
      <c r="D431" s="43">
        <f t="shared" si="0"/>
        <v>3.1086766666666672E-2</v>
      </c>
    </row>
    <row r="432" spans="1:4" x14ac:dyDescent="0.15">
      <c r="A432">
        <v>20210730</v>
      </c>
      <c r="B432" s="38">
        <v>5.1716999999999999E-2</v>
      </c>
      <c r="C432">
        <v>1.1828E-2</v>
      </c>
      <c r="D432" s="43">
        <f t="shared" si="0"/>
        <v>3.1086766666666672E-2</v>
      </c>
    </row>
    <row r="433" spans="1:4" x14ac:dyDescent="0.15">
      <c r="A433">
        <v>20210831</v>
      </c>
      <c r="B433" s="38">
        <v>6.1527999999999999E-2</v>
      </c>
      <c r="C433">
        <v>2.7147000000000001E-2</v>
      </c>
      <c r="D433" s="43">
        <f t="shared" si="0"/>
        <v>3.1086766666666672E-2</v>
      </c>
    </row>
    <row r="434" spans="1:4" x14ac:dyDescent="0.15">
      <c r="A434">
        <v>20210930</v>
      </c>
      <c r="B434" s="38">
        <v>-6.6118999999999997E-2</v>
      </c>
      <c r="C434">
        <v>-4.2243999999999997E-2</v>
      </c>
      <c r="D434" s="43">
        <f t="shared" si="0"/>
        <v>3.1086766666666672E-2</v>
      </c>
    </row>
    <row r="435" spans="1:4" x14ac:dyDescent="0.15">
      <c r="A435">
        <v>20211029</v>
      </c>
      <c r="B435" s="38">
        <v>0.176291</v>
      </c>
      <c r="C435">
        <v>6.4657999999999993E-2</v>
      </c>
      <c r="D435" s="43">
        <f t="shared" si="0"/>
        <v>3.1086766666666672E-2</v>
      </c>
    </row>
    <row r="436" spans="1:4" x14ac:dyDescent="0.15">
      <c r="A436">
        <v>20211130</v>
      </c>
      <c r="B436" s="38">
        <v>-1.2359999999999999E-3</v>
      </c>
      <c r="C436">
        <v>-1.8346999999999999E-2</v>
      </c>
      <c r="D436" s="43">
        <f t="shared" si="0"/>
        <v>3.1086766666666672E-2</v>
      </c>
    </row>
    <row r="437" spans="1:4" x14ac:dyDescent="0.15">
      <c r="A437">
        <v>20211231</v>
      </c>
      <c r="B437" s="38">
        <v>1.7333000000000001E-2</v>
      </c>
      <c r="C437">
        <v>3.3347000000000002E-2</v>
      </c>
      <c r="D437" s="43">
        <f>$B$443</f>
        <v>3.1086766666666672E-2</v>
      </c>
    </row>
    <row r="439" spans="1:4" x14ac:dyDescent="0.15">
      <c r="A439" t="s">
        <v>160</v>
      </c>
      <c r="B439">
        <f>COUNT($B$7:$B$437)</f>
        <v>431</v>
      </c>
    </row>
    <row r="440" spans="1:4" x14ac:dyDescent="0.15">
      <c r="A440" t="s">
        <v>161</v>
      </c>
      <c r="B440" s="42">
        <f>AVERAGE($B$7:$B$437)</f>
        <v>2.4760911832946646E-2</v>
      </c>
    </row>
    <row r="441" spans="1:4" x14ac:dyDescent="0.15">
      <c r="A441" t="s">
        <v>162</v>
      </c>
      <c r="B441" s="42">
        <f>AVERAGE(B436:B437)</f>
        <v>8.0485000000000001E-3</v>
      </c>
    </row>
    <row r="442" spans="1:4" x14ac:dyDescent="0.15">
      <c r="A442" t="s">
        <v>163</v>
      </c>
      <c r="B442" s="42">
        <f>AVERAGE(B435:B437)</f>
        <v>6.412933333333333E-2</v>
      </c>
    </row>
    <row r="443" spans="1:4" x14ac:dyDescent="0.15">
      <c r="A443" t="s">
        <v>166</v>
      </c>
      <c r="B443" s="42">
        <f>AVERAGE(B378:B437)</f>
        <v>3.1086766666666672E-2</v>
      </c>
    </row>
    <row r="445" spans="1:4" x14ac:dyDescent="0.15">
      <c r="A445" t="s">
        <v>165</v>
      </c>
      <c r="B445" s="42">
        <f>_xlfn.VAR.S(B378:B437)</f>
        <v>2.7415909245887015E-3</v>
      </c>
    </row>
    <row r="446" spans="1:4" x14ac:dyDescent="0.15">
      <c r="A446" t="s">
        <v>164</v>
      </c>
      <c r="B446" s="42">
        <f>_xlfn.STDEV.S($B$378:$B$437)</f>
        <v>5.2360203633949914E-2</v>
      </c>
    </row>
    <row r="447" spans="1:4" x14ac:dyDescent="0.15">
      <c r="A447" t="s">
        <v>168</v>
      </c>
      <c r="B447" s="42">
        <f>MIN($B$378:$B$437)</f>
        <v>-8.4046999999999997E-2</v>
      </c>
    </row>
    <row r="448" spans="1:4" x14ac:dyDescent="0.15">
      <c r="A448" t="s">
        <v>169</v>
      </c>
      <c r="B448" s="42">
        <f>MAX($B$378:$B$437)</f>
        <v>0.176291</v>
      </c>
    </row>
    <row r="449" spans="2:2" x14ac:dyDescent="0.15">
      <c r="B449" s="42"/>
    </row>
    <row r="450" spans="2:2" x14ac:dyDescent="0.15">
      <c r="B450" s="42"/>
    </row>
    <row r="451" spans="2:2" x14ac:dyDescent="0.15">
      <c r="B451" s="4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5215A-08D4-754F-8CBB-4E35E258A74A}">
  <dimension ref="A1:T434"/>
  <sheetViews>
    <sheetView workbookViewId="0">
      <pane ySplit="1" topLeftCell="A2" activePane="bottomLeft" state="frozen"/>
      <selection pane="bottomLeft"/>
    </sheetView>
  </sheetViews>
  <sheetFormatPr baseColWidth="10" defaultRowHeight="13" x14ac:dyDescent="0.15"/>
  <sheetData>
    <row r="1" spans="1:20" x14ac:dyDescent="0.15">
      <c r="A1" t="s">
        <v>71</v>
      </c>
      <c r="B1" t="s">
        <v>72</v>
      </c>
      <c r="C1" t="s">
        <v>73</v>
      </c>
      <c r="D1" t="s">
        <v>74</v>
      </c>
      <c r="E1" t="s">
        <v>75</v>
      </c>
      <c r="F1" t="s">
        <v>76</v>
      </c>
      <c r="G1" t="s">
        <v>77</v>
      </c>
      <c r="H1" t="s">
        <v>78</v>
      </c>
      <c r="I1" t="s">
        <v>79</v>
      </c>
      <c r="J1" t="s">
        <v>80</v>
      </c>
      <c r="K1" t="s">
        <v>81</v>
      </c>
      <c r="L1" t="s">
        <v>82</v>
      </c>
      <c r="M1" t="s">
        <v>83</v>
      </c>
      <c r="N1" t="s">
        <v>84</v>
      </c>
      <c r="O1" t="s">
        <v>85</v>
      </c>
      <c r="P1" t="s">
        <v>86</v>
      </c>
      <c r="Q1" t="s">
        <v>87</v>
      </c>
      <c r="R1" t="s">
        <v>88</v>
      </c>
      <c r="S1" t="s">
        <v>89</v>
      </c>
      <c r="T1" t="s">
        <v>90</v>
      </c>
    </row>
    <row r="2" spans="1:20" x14ac:dyDescent="0.15">
      <c r="A2">
        <v>10107</v>
      </c>
      <c r="B2">
        <v>19860228</v>
      </c>
      <c r="F2">
        <v>8048</v>
      </c>
      <c r="R2">
        <v>7.2500999999999996E-2</v>
      </c>
      <c r="S2">
        <v>6.8191000000000002E-2</v>
      </c>
      <c r="T2">
        <v>7.1488999999999997E-2</v>
      </c>
    </row>
    <row r="3" spans="1:20" x14ac:dyDescent="0.15">
      <c r="A3">
        <v>10107</v>
      </c>
      <c r="B3">
        <v>19860331</v>
      </c>
      <c r="C3">
        <v>11</v>
      </c>
      <c r="D3" t="s">
        <v>91</v>
      </c>
      <c r="E3" t="s">
        <v>92</v>
      </c>
      <c r="F3">
        <v>8048</v>
      </c>
      <c r="K3">
        <v>27.5</v>
      </c>
      <c r="L3">
        <v>64786</v>
      </c>
      <c r="M3" t="s">
        <v>93</v>
      </c>
      <c r="N3">
        <v>25519</v>
      </c>
      <c r="O3">
        <v>288</v>
      </c>
      <c r="P3">
        <v>288</v>
      </c>
      <c r="Q3" t="s">
        <v>93</v>
      </c>
      <c r="R3">
        <v>5.3886999999999997E-2</v>
      </c>
      <c r="S3">
        <v>5.1361999999999998E-2</v>
      </c>
      <c r="T3">
        <v>5.2794000000000001E-2</v>
      </c>
    </row>
    <row r="4" spans="1:20" x14ac:dyDescent="0.15">
      <c r="A4">
        <v>10107</v>
      </c>
      <c r="B4">
        <v>19860430</v>
      </c>
      <c r="C4">
        <v>11</v>
      </c>
      <c r="D4" t="s">
        <v>91</v>
      </c>
      <c r="E4" t="s">
        <v>92</v>
      </c>
      <c r="F4">
        <v>8048</v>
      </c>
      <c r="K4">
        <v>32.25</v>
      </c>
      <c r="L4">
        <v>19056</v>
      </c>
      <c r="M4">
        <v>0.17272699999999999</v>
      </c>
      <c r="N4">
        <v>25519</v>
      </c>
      <c r="O4">
        <v>288</v>
      </c>
      <c r="P4">
        <v>288</v>
      </c>
      <c r="Q4">
        <v>0.17272699999999999</v>
      </c>
      <c r="R4">
        <v>-7.9030000000000003E-3</v>
      </c>
      <c r="S4">
        <v>-9.6340000000000002E-3</v>
      </c>
      <c r="T4">
        <v>-1.4148000000000001E-2</v>
      </c>
    </row>
    <row r="5" spans="1:20" x14ac:dyDescent="0.15">
      <c r="A5">
        <v>10107</v>
      </c>
      <c r="B5">
        <v>19860530</v>
      </c>
      <c r="C5">
        <v>11</v>
      </c>
      <c r="D5" t="s">
        <v>91</v>
      </c>
      <c r="E5" t="s">
        <v>92</v>
      </c>
      <c r="F5">
        <v>8048</v>
      </c>
      <c r="K5">
        <v>34.75</v>
      </c>
      <c r="L5">
        <v>9810</v>
      </c>
      <c r="M5">
        <v>7.7519000000000005E-2</v>
      </c>
      <c r="N5">
        <v>25519</v>
      </c>
      <c r="O5">
        <v>288</v>
      </c>
      <c r="P5">
        <v>288</v>
      </c>
      <c r="Q5">
        <v>7.7519000000000005E-2</v>
      </c>
      <c r="R5">
        <v>5.0847000000000003E-2</v>
      </c>
      <c r="S5">
        <v>4.7126000000000001E-2</v>
      </c>
      <c r="T5">
        <v>5.0229000000000003E-2</v>
      </c>
    </row>
    <row r="6" spans="1:20" x14ac:dyDescent="0.15">
      <c r="A6">
        <v>10107</v>
      </c>
      <c r="B6">
        <v>19860630</v>
      </c>
      <c r="C6">
        <v>11</v>
      </c>
      <c r="D6" t="s">
        <v>91</v>
      </c>
      <c r="E6" t="s">
        <v>92</v>
      </c>
      <c r="F6">
        <v>8048</v>
      </c>
      <c r="K6">
        <v>30.75</v>
      </c>
      <c r="L6">
        <v>10238</v>
      </c>
      <c r="M6">
        <v>-0.115108</v>
      </c>
      <c r="N6">
        <v>25520</v>
      </c>
      <c r="O6">
        <v>288</v>
      </c>
      <c r="P6">
        <v>288</v>
      </c>
      <c r="Q6">
        <v>-0.115108</v>
      </c>
      <c r="R6">
        <v>1.4244E-2</v>
      </c>
      <c r="S6">
        <v>1.1622E-2</v>
      </c>
      <c r="T6">
        <v>1.4109999999999999E-2</v>
      </c>
    </row>
    <row r="7" spans="1:20" x14ac:dyDescent="0.15">
      <c r="A7">
        <v>10107</v>
      </c>
      <c r="B7">
        <v>19860731</v>
      </c>
      <c r="C7">
        <v>11</v>
      </c>
      <c r="D7" t="s">
        <v>91</v>
      </c>
      <c r="E7" t="s">
        <v>92</v>
      </c>
      <c r="F7">
        <v>8048</v>
      </c>
      <c r="K7">
        <v>28.5</v>
      </c>
      <c r="L7">
        <v>16057</v>
      </c>
      <c r="M7">
        <v>-7.3171E-2</v>
      </c>
      <c r="N7">
        <v>25520</v>
      </c>
      <c r="O7">
        <v>288</v>
      </c>
      <c r="P7">
        <v>288</v>
      </c>
      <c r="Q7">
        <v>-7.3171E-2</v>
      </c>
      <c r="R7">
        <v>-5.9700000000000003E-2</v>
      </c>
      <c r="S7">
        <v>-6.1454000000000002E-2</v>
      </c>
      <c r="T7">
        <v>-5.8682999999999999E-2</v>
      </c>
    </row>
    <row r="8" spans="1:20" x14ac:dyDescent="0.15">
      <c r="A8">
        <v>10107</v>
      </c>
      <c r="B8">
        <v>19860829</v>
      </c>
      <c r="C8">
        <v>11</v>
      </c>
      <c r="D8" t="s">
        <v>91</v>
      </c>
      <c r="E8" t="s">
        <v>92</v>
      </c>
      <c r="F8">
        <v>8048</v>
      </c>
      <c r="K8">
        <v>28.5</v>
      </c>
      <c r="L8">
        <v>9239</v>
      </c>
      <c r="M8">
        <v>0</v>
      </c>
      <c r="N8">
        <v>25520</v>
      </c>
      <c r="O8">
        <v>288</v>
      </c>
      <c r="P8">
        <v>288</v>
      </c>
      <c r="Q8">
        <v>0</v>
      </c>
      <c r="R8">
        <v>6.6183000000000006E-2</v>
      </c>
      <c r="S8">
        <v>6.2429999999999999E-2</v>
      </c>
      <c r="T8">
        <v>7.1193000000000006E-2</v>
      </c>
    </row>
    <row r="9" spans="1:20" x14ac:dyDescent="0.15">
      <c r="A9">
        <v>10107</v>
      </c>
      <c r="B9">
        <v>19860930</v>
      </c>
      <c r="C9">
        <v>11</v>
      </c>
      <c r="D9" t="s">
        <v>91</v>
      </c>
      <c r="E9" t="s">
        <v>92</v>
      </c>
      <c r="F9">
        <v>8048</v>
      </c>
      <c r="K9">
        <v>28.25</v>
      </c>
      <c r="L9">
        <v>9928</v>
      </c>
      <c r="M9">
        <v>-8.7720000000000003E-3</v>
      </c>
      <c r="N9">
        <v>25790</v>
      </c>
      <c r="O9">
        <v>288</v>
      </c>
      <c r="P9">
        <v>288</v>
      </c>
      <c r="Q9">
        <v>-8.7720000000000003E-3</v>
      </c>
      <c r="R9">
        <v>-7.9020000000000007E-2</v>
      </c>
      <c r="S9">
        <v>-8.1271999999999997E-2</v>
      </c>
      <c r="T9">
        <v>-8.5439000000000001E-2</v>
      </c>
    </row>
    <row r="10" spans="1:20" x14ac:dyDescent="0.15">
      <c r="A10">
        <v>10107</v>
      </c>
      <c r="B10">
        <v>19861031</v>
      </c>
      <c r="C10">
        <v>11</v>
      </c>
      <c r="D10" t="s">
        <v>91</v>
      </c>
      <c r="E10" t="s">
        <v>92</v>
      </c>
      <c r="F10">
        <v>8048</v>
      </c>
      <c r="K10">
        <v>38.75</v>
      </c>
      <c r="L10">
        <v>54475</v>
      </c>
      <c r="M10">
        <v>0.37168099999999998</v>
      </c>
      <c r="N10">
        <v>25790</v>
      </c>
      <c r="O10">
        <v>288</v>
      </c>
      <c r="P10">
        <v>288</v>
      </c>
      <c r="Q10">
        <v>0.37168099999999998</v>
      </c>
      <c r="R10">
        <v>4.9305000000000002E-2</v>
      </c>
      <c r="S10">
        <v>4.6859999999999999E-2</v>
      </c>
      <c r="T10">
        <v>5.4729E-2</v>
      </c>
    </row>
    <row r="11" spans="1:20" x14ac:dyDescent="0.15">
      <c r="A11">
        <v>10107</v>
      </c>
      <c r="B11">
        <v>19861128</v>
      </c>
      <c r="C11">
        <v>11</v>
      </c>
      <c r="D11" t="s">
        <v>91</v>
      </c>
      <c r="E11" t="s">
        <v>92</v>
      </c>
      <c r="F11">
        <v>8048</v>
      </c>
      <c r="K11">
        <v>49.75</v>
      </c>
      <c r="L11">
        <v>36692</v>
      </c>
      <c r="M11">
        <v>0.28387099999999998</v>
      </c>
      <c r="N11">
        <v>25790</v>
      </c>
      <c r="O11">
        <v>288</v>
      </c>
      <c r="P11">
        <v>288</v>
      </c>
      <c r="Q11">
        <v>0.28387099999999998</v>
      </c>
      <c r="R11">
        <v>1.5093000000000001E-2</v>
      </c>
      <c r="S11">
        <v>1.0874E-2</v>
      </c>
      <c r="T11">
        <v>2.1477E-2</v>
      </c>
    </row>
    <row r="12" spans="1:20" x14ac:dyDescent="0.15">
      <c r="A12">
        <v>10107</v>
      </c>
      <c r="B12">
        <v>19861231</v>
      </c>
      <c r="C12">
        <v>11</v>
      </c>
      <c r="D12" t="s">
        <v>91</v>
      </c>
      <c r="E12" t="s">
        <v>92</v>
      </c>
      <c r="F12">
        <v>8048</v>
      </c>
      <c r="K12">
        <v>48.25</v>
      </c>
      <c r="L12">
        <v>25106</v>
      </c>
      <c r="M12">
        <v>-3.0151000000000001E-2</v>
      </c>
      <c r="N12">
        <v>25994</v>
      </c>
      <c r="O12">
        <v>288</v>
      </c>
      <c r="P12">
        <v>288</v>
      </c>
      <c r="Q12">
        <v>-3.0151000000000001E-2</v>
      </c>
      <c r="R12">
        <v>-2.6387000000000001E-2</v>
      </c>
      <c r="S12">
        <v>-2.9055999999999998E-2</v>
      </c>
      <c r="T12">
        <v>-2.8288000000000001E-2</v>
      </c>
    </row>
    <row r="13" spans="1:20" x14ac:dyDescent="0.15">
      <c r="A13">
        <v>10107</v>
      </c>
      <c r="B13">
        <v>19870130</v>
      </c>
      <c r="C13">
        <v>11</v>
      </c>
      <c r="D13" t="s">
        <v>91</v>
      </c>
      <c r="E13" t="s">
        <v>92</v>
      </c>
      <c r="F13">
        <v>8048</v>
      </c>
      <c r="K13">
        <v>73.125</v>
      </c>
      <c r="L13">
        <v>68271</v>
      </c>
      <c r="M13">
        <v>0.515544</v>
      </c>
      <c r="N13">
        <v>25994</v>
      </c>
      <c r="O13">
        <v>288</v>
      </c>
      <c r="P13">
        <v>288</v>
      </c>
      <c r="Q13">
        <v>0.515544</v>
      </c>
      <c r="R13">
        <v>0.128499</v>
      </c>
      <c r="S13">
        <v>0.12692700000000001</v>
      </c>
      <c r="T13">
        <v>0.131767</v>
      </c>
    </row>
    <row r="14" spans="1:20" x14ac:dyDescent="0.15">
      <c r="A14">
        <v>10107</v>
      </c>
      <c r="B14">
        <v>19870227</v>
      </c>
      <c r="C14">
        <v>11</v>
      </c>
      <c r="D14" t="s">
        <v>91</v>
      </c>
      <c r="E14" t="s">
        <v>92</v>
      </c>
      <c r="F14">
        <v>8048</v>
      </c>
      <c r="K14">
        <v>76.75</v>
      </c>
      <c r="L14">
        <v>61307</v>
      </c>
      <c r="M14">
        <v>4.9572999999999999E-2</v>
      </c>
      <c r="N14">
        <v>25994</v>
      </c>
      <c r="O14">
        <v>288</v>
      </c>
      <c r="P14">
        <v>288</v>
      </c>
      <c r="Q14">
        <v>4.9572999999999999E-2</v>
      </c>
      <c r="R14">
        <v>4.7921999999999999E-2</v>
      </c>
      <c r="S14">
        <v>4.4495E-2</v>
      </c>
      <c r="T14">
        <v>3.6923999999999998E-2</v>
      </c>
    </row>
    <row r="15" spans="1:20" x14ac:dyDescent="0.15">
      <c r="A15">
        <v>10107</v>
      </c>
      <c r="B15">
        <v>19870331</v>
      </c>
      <c r="C15">
        <v>11</v>
      </c>
      <c r="D15" t="s">
        <v>91</v>
      </c>
      <c r="E15" t="s">
        <v>92</v>
      </c>
      <c r="F15">
        <v>8048</v>
      </c>
      <c r="K15">
        <v>96.75</v>
      </c>
      <c r="L15">
        <v>62044</v>
      </c>
      <c r="M15">
        <v>0.26058599999999998</v>
      </c>
      <c r="N15">
        <v>26146</v>
      </c>
      <c r="O15">
        <v>288</v>
      </c>
      <c r="P15">
        <v>288</v>
      </c>
      <c r="Q15">
        <v>0.26058599999999998</v>
      </c>
      <c r="R15">
        <v>2.3664000000000001E-2</v>
      </c>
      <c r="S15">
        <v>2.1218000000000001E-2</v>
      </c>
      <c r="T15">
        <v>2.639E-2</v>
      </c>
    </row>
    <row r="16" spans="1:20" x14ac:dyDescent="0.15">
      <c r="A16">
        <v>10107</v>
      </c>
      <c r="B16">
        <v>19870430</v>
      </c>
      <c r="C16">
        <v>11</v>
      </c>
      <c r="D16" t="s">
        <v>91</v>
      </c>
      <c r="E16" t="s">
        <v>92</v>
      </c>
      <c r="F16">
        <v>8048</v>
      </c>
      <c r="K16">
        <v>104</v>
      </c>
      <c r="L16">
        <v>73649</v>
      </c>
      <c r="M16">
        <v>7.4935000000000002E-2</v>
      </c>
      <c r="N16">
        <v>26146</v>
      </c>
      <c r="O16">
        <v>288</v>
      </c>
      <c r="P16">
        <v>288</v>
      </c>
      <c r="Q16">
        <v>7.4935000000000002E-2</v>
      </c>
      <c r="R16">
        <v>-1.6996000000000001E-2</v>
      </c>
      <c r="S16">
        <v>-1.8893E-2</v>
      </c>
      <c r="T16">
        <v>-1.145E-2</v>
      </c>
    </row>
    <row r="17" spans="1:20" x14ac:dyDescent="0.15">
      <c r="A17">
        <v>10107</v>
      </c>
      <c r="B17">
        <v>19870529</v>
      </c>
      <c r="C17">
        <v>11</v>
      </c>
      <c r="D17" t="s">
        <v>91</v>
      </c>
      <c r="E17" t="s">
        <v>92</v>
      </c>
      <c r="F17">
        <v>8048</v>
      </c>
      <c r="K17">
        <v>115.25</v>
      </c>
      <c r="L17">
        <v>76247</v>
      </c>
      <c r="M17">
        <v>0.10817300000000001</v>
      </c>
      <c r="N17">
        <v>26146</v>
      </c>
      <c r="O17">
        <v>288</v>
      </c>
      <c r="P17">
        <v>288</v>
      </c>
      <c r="Q17">
        <v>0.10817300000000001</v>
      </c>
      <c r="R17">
        <v>5.1229999999999999E-3</v>
      </c>
      <c r="S17">
        <v>1.872E-3</v>
      </c>
      <c r="T17">
        <v>6.0340000000000003E-3</v>
      </c>
    </row>
    <row r="18" spans="1:20" x14ac:dyDescent="0.15">
      <c r="A18">
        <v>10107</v>
      </c>
      <c r="B18">
        <v>19870630</v>
      </c>
      <c r="C18">
        <v>11</v>
      </c>
      <c r="D18" t="s">
        <v>91</v>
      </c>
      <c r="E18" t="s">
        <v>92</v>
      </c>
      <c r="F18">
        <v>8048</v>
      </c>
      <c r="K18">
        <v>102</v>
      </c>
      <c r="L18">
        <v>60149</v>
      </c>
      <c r="M18">
        <v>-0.114967</v>
      </c>
      <c r="N18">
        <v>26146</v>
      </c>
      <c r="O18">
        <v>288</v>
      </c>
      <c r="P18">
        <v>288</v>
      </c>
      <c r="Q18">
        <v>-0.114967</v>
      </c>
      <c r="R18">
        <v>4.3654999999999999E-2</v>
      </c>
      <c r="S18">
        <v>4.1142999999999999E-2</v>
      </c>
      <c r="T18">
        <v>4.7914999999999999E-2</v>
      </c>
    </row>
    <row r="19" spans="1:20" x14ac:dyDescent="0.15">
      <c r="A19">
        <v>10107</v>
      </c>
      <c r="B19">
        <v>19870731</v>
      </c>
      <c r="C19">
        <v>11</v>
      </c>
      <c r="D19" t="s">
        <v>91</v>
      </c>
      <c r="E19" t="s">
        <v>92</v>
      </c>
      <c r="F19">
        <v>8048</v>
      </c>
      <c r="K19">
        <v>94</v>
      </c>
      <c r="L19">
        <v>63151</v>
      </c>
      <c r="M19">
        <v>-7.8431000000000001E-2</v>
      </c>
      <c r="N19">
        <v>26146</v>
      </c>
      <c r="O19">
        <v>288</v>
      </c>
      <c r="P19">
        <v>288</v>
      </c>
      <c r="Q19">
        <v>-7.8431000000000001E-2</v>
      </c>
      <c r="R19">
        <v>4.4247000000000002E-2</v>
      </c>
      <c r="S19">
        <v>4.2347999999999997E-2</v>
      </c>
      <c r="T19">
        <v>4.8224000000000003E-2</v>
      </c>
    </row>
    <row r="20" spans="1:20" x14ac:dyDescent="0.15">
      <c r="A20">
        <v>10107</v>
      </c>
      <c r="B20">
        <v>19870831</v>
      </c>
      <c r="C20">
        <v>11</v>
      </c>
      <c r="D20" t="s">
        <v>91</v>
      </c>
      <c r="E20" t="s">
        <v>92</v>
      </c>
      <c r="F20">
        <v>8048</v>
      </c>
      <c r="K20">
        <v>118.75</v>
      </c>
      <c r="L20">
        <v>70736</v>
      </c>
      <c r="M20">
        <v>0.26329799999999998</v>
      </c>
      <c r="N20">
        <v>26146</v>
      </c>
      <c r="O20">
        <v>288</v>
      </c>
      <c r="P20">
        <v>288</v>
      </c>
      <c r="Q20">
        <v>0.26329799999999998</v>
      </c>
      <c r="R20">
        <v>3.7146999999999999E-2</v>
      </c>
      <c r="S20">
        <v>3.3860000000000001E-2</v>
      </c>
      <c r="T20">
        <v>3.4958999999999997E-2</v>
      </c>
    </row>
    <row r="21" spans="1:20" x14ac:dyDescent="0.15">
      <c r="A21">
        <v>10107</v>
      </c>
      <c r="B21">
        <v>19870930</v>
      </c>
      <c r="C21">
        <v>11</v>
      </c>
      <c r="D21" t="s">
        <v>91</v>
      </c>
      <c r="E21" t="s">
        <v>92</v>
      </c>
      <c r="F21">
        <v>8048</v>
      </c>
      <c r="G21">
        <v>5523</v>
      </c>
      <c r="H21">
        <v>0</v>
      </c>
      <c r="I21">
        <v>1</v>
      </c>
      <c r="J21">
        <v>1</v>
      </c>
      <c r="K21">
        <v>66.25</v>
      </c>
      <c r="L21">
        <v>78974</v>
      </c>
      <c r="M21">
        <v>0.115789</v>
      </c>
      <c r="N21">
        <v>52999</v>
      </c>
      <c r="O21">
        <v>144</v>
      </c>
      <c r="P21">
        <v>144</v>
      </c>
      <c r="Q21">
        <v>0.115789</v>
      </c>
      <c r="R21">
        <v>-2.0773E-2</v>
      </c>
      <c r="S21">
        <v>-2.2845000000000001E-2</v>
      </c>
      <c r="T21">
        <v>-2.4166E-2</v>
      </c>
    </row>
    <row r="22" spans="1:20" x14ac:dyDescent="0.15">
      <c r="A22">
        <v>10107</v>
      </c>
      <c r="B22">
        <v>19871030</v>
      </c>
      <c r="C22">
        <v>11</v>
      </c>
      <c r="D22" t="s">
        <v>91</v>
      </c>
      <c r="E22" t="s">
        <v>92</v>
      </c>
      <c r="F22">
        <v>8048</v>
      </c>
      <c r="K22">
        <v>49.75</v>
      </c>
      <c r="L22">
        <v>249749</v>
      </c>
      <c r="M22">
        <v>-0.249057</v>
      </c>
      <c r="N22">
        <v>52999</v>
      </c>
      <c r="O22">
        <v>144</v>
      </c>
      <c r="P22">
        <v>144</v>
      </c>
      <c r="Q22">
        <v>-0.249057</v>
      </c>
      <c r="R22">
        <v>-0.22536100000000001</v>
      </c>
      <c r="S22">
        <v>-0.22734199999999999</v>
      </c>
      <c r="T22">
        <v>-0.21762999999999999</v>
      </c>
    </row>
    <row r="23" spans="1:20" x14ac:dyDescent="0.15">
      <c r="A23">
        <v>10107</v>
      </c>
      <c r="B23">
        <v>19871130</v>
      </c>
      <c r="C23">
        <v>11</v>
      </c>
      <c r="D23" t="s">
        <v>91</v>
      </c>
      <c r="E23" t="s">
        <v>92</v>
      </c>
      <c r="F23">
        <v>8048</v>
      </c>
      <c r="K23">
        <v>44.75</v>
      </c>
      <c r="L23">
        <v>107893</v>
      </c>
      <c r="M23">
        <v>-0.100503</v>
      </c>
      <c r="N23">
        <v>52999</v>
      </c>
      <c r="O23">
        <v>144</v>
      </c>
      <c r="P23">
        <v>144</v>
      </c>
      <c r="Q23">
        <v>-0.100503</v>
      </c>
      <c r="R23">
        <v>-7.2272000000000003E-2</v>
      </c>
      <c r="S23">
        <v>-7.6511999999999997E-2</v>
      </c>
      <c r="T23">
        <v>-8.5348999999999994E-2</v>
      </c>
    </row>
    <row r="24" spans="1:20" x14ac:dyDescent="0.15">
      <c r="A24">
        <v>10107</v>
      </c>
      <c r="B24">
        <v>19871231</v>
      </c>
      <c r="C24">
        <v>11</v>
      </c>
      <c r="D24" t="s">
        <v>91</v>
      </c>
      <c r="E24" t="s">
        <v>92</v>
      </c>
      <c r="F24">
        <v>8048</v>
      </c>
      <c r="K24">
        <v>54.25</v>
      </c>
      <c r="L24">
        <v>122916</v>
      </c>
      <c r="M24">
        <v>0.21229000000000001</v>
      </c>
      <c r="N24">
        <v>53239</v>
      </c>
      <c r="O24">
        <v>144</v>
      </c>
      <c r="P24">
        <v>144</v>
      </c>
      <c r="Q24">
        <v>0.21229000000000001</v>
      </c>
      <c r="R24">
        <v>7.0323999999999998E-2</v>
      </c>
      <c r="S24">
        <v>6.7211999999999994E-2</v>
      </c>
      <c r="T24">
        <v>7.2860999999999995E-2</v>
      </c>
    </row>
    <row r="25" spans="1:20" x14ac:dyDescent="0.15">
      <c r="A25">
        <v>10107</v>
      </c>
      <c r="B25">
        <v>19880129</v>
      </c>
      <c r="C25">
        <v>11</v>
      </c>
      <c r="D25" t="s">
        <v>91</v>
      </c>
      <c r="E25" t="s">
        <v>92</v>
      </c>
      <c r="F25">
        <v>8048</v>
      </c>
      <c r="K25">
        <v>55.75</v>
      </c>
      <c r="L25">
        <v>136982</v>
      </c>
      <c r="M25">
        <v>2.7650000000000001E-2</v>
      </c>
      <c r="N25">
        <v>53239</v>
      </c>
      <c r="O25">
        <v>144</v>
      </c>
      <c r="P25">
        <v>144</v>
      </c>
      <c r="Q25">
        <v>2.7650000000000001E-2</v>
      </c>
      <c r="R25">
        <v>4.4874999999999998E-2</v>
      </c>
      <c r="S25">
        <v>4.3041999999999997E-2</v>
      </c>
      <c r="T25">
        <v>4.0432000000000003E-2</v>
      </c>
    </row>
    <row r="26" spans="1:20" x14ac:dyDescent="0.15">
      <c r="A26">
        <v>10107</v>
      </c>
      <c r="B26">
        <v>19880229</v>
      </c>
      <c r="C26">
        <v>11</v>
      </c>
      <c r="D26" t="s">
        <v>91</v>
      </c>
      <c r="E26" t="s">
        <v>92</v>
      </c>
      <c r="F26">
        <v>8048</v>
      </c>
      <c r="K26">
        <v>59.375</v>
      </c>
      <c r="L26">
        <v>97635</v>
      </c>
      <c r="M26">
        <v>6.5021999999999996E-2</v>
      </c>
      <c r="N26">
        <v>53239</v>
      </c>
      <c r="O26">
        <v>144</v>
      </c>
      <c r="P26">
        <v>144</v>
      </c>
      <c r="Q26">
        <v>6.5021999999999996E-2</v>
      </c>
      <c r="R26">
        <v>5.1691000000000001E-2</v>
      </c>
      <c r="S26">
        <v>4.5995000000000001E-2</v>
      </c>
      <c r="T26">
        <v>4.1817E-2</v>
      </c>
    </row>
    <row r="27" spans="1:20" x14ac:dyDescent="0.15">
      <c r="A27">
        <v>10107</v>
      </c>
      <c r="B27">
        <v>19880331</v>
      </c>
      <c r="C27">
        <v>11</v>
      </c>
      <c r="D27" t="s">
        <v>91</v>
      </c>
      <c r="E27" t="s">
        <v>92</v>
      </c>
      <c r="F27">
        <v>8048</v>
      </c>
      <c r="K27">
        <v>56.5</v>
      </c>
      <c r="L27">
        <v>147118</v>
      </c>
      <c r="M27">
        <v>-4.8420999999999999E-2</v>
      </c>
      <c r="N27">
        <v>53430</v>
      </c>
      <c r="O27">
        <v>144</v>
      </c>
      <c r="P27">
        <v>144</v>
      </c>
      <c r="Q27">
        <v>-4.8420999999999999E-2</v>
      </c>
      <c r="R27">
        <v>-1.6598000000000002E-2</v>
      </c>
      <c r="S27">
        <v>-1.9272999999999998E-2</v>
      </c>
      <c r="T27">
        <v>-3.3342999999999998E-2</v>
      </c>
    </row>
    <row r="28" spans="1:20" x14ac:dyDescent="0.15">
      <c r="A28">
        <v>10107</v>
      </c>
      <c r="B28">
        <v>19880429</v>
      </c>
      <c r="C28">
        <v>11</v>
      </c>
      <c r="D28" t="s">
        <v>91</v>
      </c>
      <c r="E28" t="s">
        <v>92</v>
      </c>
      <c r="F28">
        <v>8048</v>
      </c>
      <c r="K28">
        <v>54.5</v>
      </c>
      <c r="L28">
        <v>80411</v>
      </c>
      <c r="M28">
        <v>-3.5397999999999999E-2</v>
      </c>
      <c r="N28">
        <v>53430</v>
      </c>
      <c r="O28">
        <v>144</v>
      </c>
      <c r="P28">
        <v>144</v>
      </c>
      <c r="Q28">
        <v>-3.5397999999999999E-2</v>
      </c>
      <c r="R28">
        <v>1.0992999999999999E-2</v>
      </c>
      <c r="S28">
        <v>9.1900000000000003E-3</v>
      </c>
      <c r="T28">
        <v>9.4249999999999994E-3</v>
      </c>
    </row>
    <row r="29" spans="1:20" x14ac:dyDescent="0.15">
      <c r="A29">
        <v>10107</v>
      </c>
      <c r="B29">
        <v>19880531</v>
      </c>
      <c r="C29">
        <v>11</v>
      </c>
      <c r="D29" t="s">
        <v>91</v>
      </c>
      <c r="E29" t="s">
        <v>92</v>
      </c>
      <c r="F29">
        <v>8048</v>
      </c>
      <c r="K29">
        <v>58</v>
      </c>
      <c r="L29">
        <v>71816</v>
      </c>
      <c r="M29">
        <v>6.4219999999999999E-2</v>
      </c>
      <c r="N29">
        <v>53430</v>
      </c>
      <c r="O29">
        <v>144</v>
      </c>
      <c r="P29">
        <v>144</v>
      </c>
      <c r="Q29">
        <v>6.4219999999999999E-2</v>
      </c>
      <c r="R29">
        <v>4.4700000000000002E-4</v>
      </c>
      <c r="S29">
        <v>-3.859E-3</v>
      </c>
      <c r="T29">
        <v>3.176E-3</v>
      </c>
    </row>
    <row r="30" spans="1:20" x14ac:dyDescent="0.15">
      <c r="A30">
        <v>10107</v>
      </c>
      <c r="B30">
        <v>19880630</v>
      </c>
      <c r="C30">
        <v>11</v>
      </c>
      <c r="D30" t="s">
        <v>91</v>
      </c>
      <c r="E30" t="s">
        <v>92</v>
      </c>
      <c r="F30">
        <v>8048</v>
      </c>
      <c r="K30">
        <v>67</v>
      </c>
      <c r="L30">
        <v>83394</v>
      </c>
      <c r="M30">
        <v>0.155172</v>
      </c>
      <c r="N30">
        <v>53663</v>
      </c>
      <c r="O30">
        <v>144</v>
      </c>
      <c r="P30">
        <v>144</v>
      </c>
      <c r="Q30">
        <v>0.155172</v>
      </c>
      <c r="R30">
        <v>5.1457000000000003E-2</v>
      </c>
      <c r="S30">
        <v>4.8743000000000002E-2</v>
      </c>
      <c r="T30">
        <v>4.3256000000000003E-2</v>
      </c>
    </row>
    <row r="31" spans="1:20" x14ac:dyDescent="0.15">
      <c r="A31">
        <v>10107</v>
      </c>
      <c r="B31">
        <v>19880729</v>
      </c>
      <c r="C31">
        <v>11</v>
      </c>
      <c r="D31" t="s">
        <v>91</v>
      </c>
      <c r="E31" t="s">
        <v>92</v>
      </c>
      <c r="F31">
        <v>8048</v>
      </c>
      <c r="K31">
        <v>59.5</v>
      </c>
      <c r="L31">
        <v>97897</v>
      </c>
      <c r="M31">
        <v>-0.11194</v>
      </c>
      <c r="N31">
        <v>53663</v>
      </c>
      <c r="O31">
        <v>144</v>
      </c>
      <c r="P31">
        <v>144</v>
      </c>
      <c r="Q31">
        <v>-0.11194</v>
      </c>
      <c r="R31">
        <v>-7.2719999999999998E-3</v>
      </c>
      <c r="S31">
        <v>-9.9410000000000002E-3</v>
      </c>
      <c r="T31">
        <v>-5.411E-3</v>
      </c>
    </row>
    <row r="32" spans="1:20" x14ac:dyDescent="0.15">
      <c r="A32">
        <v>10107</v>
      </c>
      <c r="B32">
        <v>19880831</v>
      </c>
      <c r="C32">
        <v>11</v>
      </c>
      <c r="D32" t="s">
        <v>91</v>
      </c>
      <c r="E32" t="s">
        <v>92</v>
      </c>
      <c r="F32">
        <v>8048</v>
      </c>
      <c r="K32">
        <v>50</v>
      </c>
      <c r="L32">
        <v>129608</v>
      </c>
      <c r="M32">
        <v>-0.159664</v>
      </c>
      <c r="N32">
        <v>53663</v>
      </c>
      <c r="O32">
        <v>144</v>
      </c>
      <c r="P32">
        <v>144</v>
      </c>
      <c r="Q32">
        <v>-0.159664</v>
      </c>
      <c r="R32">
        <v>-2.8006E-2</v>
      </c>
      <c r="S32">
        <v>-3.2443E-2</v>
      </c>
      <c r="T32">
        <v>-3.8600000000000002E-2</v>
      </c>
    </row>
    <row r="33" spans="1:20" x14ac:dyDescent="0.15">
      <c r="A33">
        <v>10107</v>
      </c>
      <c r="B33">
        <v>19880930</v>
      </c>
      <c r="C33">
        <v>11</v>
      </c>
      <c r="D33" t="s">
        <v>91</v>
      </c>
      <c r="E33" t="s">
        <v>92</v>
      </c>
      <c r="F33">
        <v>8048</v>
      </c>
      <c r="K33">
        <v>52.25</v>
      </c>
      <c r="L33">
        <v>84717</v>
      </c>
      <c r="M33">
        <v>4.4999999999999998E-2</v>
      </c>
      <c r="N33">
        <v>53884</v>
      </c>
      <c r="O33">
        <v>144</v>
      </c>
      <c r="P33">
        <v>144</v>
      </c>
      <c r="Q33">
        <v>4.4999999999999998E-2</v>
      </c>
      <c r="R33">
        <v>3.7204000000000001E-2</v>
      </c>
      <c r="S33">
        <v>3.4604000000000003E-2</v>
      </c>
      <c r="T33">
        <v>3.9729E-2</v>
      </c>
    </row>
    <row r="34" spans="1:20" x14ac:dyDescent="0.15">
      <c r="A34">
        <v>10107</v>
      </c>
      <c r="B34">
        <v>19881031</v>
      </c>
      <c r="C34">
        <v>11</v>
      </c>
      <c r="D34" t="s">
        <v>91</v>
      </c>
      <c r="E34" t="s">
        <v>92</v>
      </c>
      <c r="F34">
        <v>8048</v>
      </c>
      <c r="K34">
        <v>49</v>
      </c>
      <c r="L34">
        <v>106476</v>
      </c>
      <c r="M34">
        <v>-6.2200999999999999E-2</v>
      </c>
      <c r="N34">
        <v>53884</v>
      </c>
      <c r="O34">
        <v>144</v>
      </c>
      <c r="P34">
        <v>144</v>
      </c>
      <c r="Q34">
        <v>-6.2200999999999999E-2</v>
      </c>
      <c r="R34">
        <v>1.7645000000000001E-2</v>
      </c>
      <c r="S34">
        <v>1.4482E-2</v>
      </c>
      <c r="T34">
        <v>2.5964000000000001E-2</v>
      </c>
    </row>
    <row r="35" spans="1:20" x14ac:dyDescent="0.15">
      <c r="A35">
        <v>10107</v>
      </c>
      <c r="B35">
        <v>19881130</v>
      </c>
      <c r="C35">
        <v>11</v>
      </c>
      <c r="D35" t="s">
        <v>91</v>
      </c>
      <c r="E35" t="s">
        <v>92</v>
      </c>
      <c r="F35">
        <v>8048</v>
      </c>
      <c r="K35">
        <v>47.25</v>
      </c>
      <c r="L35">
        <v>108356</v>
      </c>
      <c r="M35">
        <v>-3.5714000000000003E-2</v>
      </c>
      <c r="N35">
        <v>53884</v>
      </c>
      <c r="O35">
        <v>144</v>
      </c>
      <c r="P35">
        <v>144</v>
      </c>
      <c r="Q35">
        <v>-3.5714000000000003E-2</v>
      </c>
      <c r="R35">
        <v>-1.6410999999999999E-2</v>
      </c>
      <c r="S35">
        <v>-2.1129999999999999E-2</v>
      </c>
      <c r="T35">
        <v>-1.8891000000000002E-2</v>
      </c>
    </row>
    <row r="36" spans="1:20" x14ac:dyDescent="0.15">
      <c r="A36">
        <v>10107</v>
      </c>
      <c r="B36">
        <v>19881230</v>
      </c>
      <c r="C36">
        <v>11</v>
      </c>
      <c r="D36" t="s">
        <v>91</v>
      </c>
      <c r="E36" t="s">
        <v>92</v>
      </c>
      <c r="F36">
        <v>8048</v>
      </c>
      <c r="K36">
        <v>53.25</v>
      </c>
      <c r="L36">
        <v>71657</v>
      </c>
      <c r="M36">
        <v>0.12698400000000001</v>
      </c>
      <c r="N36">
        <v>54051</v>
      </c>
      <c r="O36">
        <v>144</v>
      </c>
      <c r="P36">
        <v>144</v>
      </c>
      <c r="Q36">
        <v>0.12698400000000001</v>
      </c>
      <c r="R36">
        <v>2.1070999999999999E-2</v>
      </c>
      <c r="S36">
        <v>1.7627E-2</v>
      </c>
      <c r="T36">
        <v>1.4688E-2</v>
      </c>
    </row>
    <row r="37" spans="1:20" x14ac:dyDescent="0.15">
      <c r="A37">
        <v>10107</v>
      </c>
      <c r="B37">
        <v>19890131</v>
      </c>
      <c r="C37">
        <v>11</v>
      </c>
      <c r="D37" t="s">
        <v>91</v>
      </c>
      <c r="E37" t="s">
        <v>92</v>
      </c>
      <c r="F37">
        <v>8048</v>
      </c>
      <c r="K37">
        <v>59.625</v>
      </c>
      <c r="L37">
        <v>96105</v>
      </c>
      <c r="M37">
        <v>0.119718</v>
      </c>
      <c r="N37">
        <v>54051</v>
      </c>
      <c r="O37">
        <v>144</v>
      </c>
      <c r="P37">
        <v>144</v>
      </c>
      <c r="Q37">
        <v>0.119718</v>
      </c>
      <c r="R37">
        <v>6.6100999999999993E-2</v>
      </c>
      <c r="S37">
        <v>6.3305E-2</v>
      </c>
      <c r="T37">
        <v>7.1114999999999998E-2</v>
      </c>
    </row>
    <row r="38" spans="1:20" x14ac:dyDescent="0.15">
      <c r="A38">
        <v>10107</v>
      </c>
      <c r="B38">
        <v>19890228</v>
      </c>
      <c r="C38">
        <v>11</v>
      </c>
      <c r="D38" t="s">
        <v>91</v>
      </c>
      <c r="E38" t="s">
        <v>92</v>
      </c>
      <c r="F38">
        <v>8048</v>
      </c>
      <c r="K38">
        <v>59.5</v>
      </c>
      <c r="L38">
        <v>125178</v>
      </c>
      <c r="M38">
        <v>-2.0960000000000002E-3</v>
      </c>
      <c r="N38">
        <v>54051</v>
      </c>
      <c r="O38">
        <v>144</v>
      </c>
      <c r="P38">
        <v>144</v>
      </c>
      <c r="Q38">
        <v>-2.0960000000000002E-3</v>
      </c>
      <c r="R38">
        <v>-1.6441999999999998E-2</v>
      </c>
      <c r="S38">
        <v>-2.0171999999999999E-2</v>
      </c>
      <c r="T38">
        <v>-2.8944000000000001E-2</v>
      </c>
    </row>
    <row r="39" spans="1:20" x14ac:dyDescent="0.15">
      <c r="A39">
        <v>10107</v>
      </c>
      <c r="B39">
        <v>19890331</v>
      </c>
      <c r="C39">
        <v>11</v>
      </c>
      <c r="D39" t="s">
        <v>91</v>
      </c>
      <c r="E39" t="s">
        <v>92</v>
      </c>
      <c r="F39">
        <v>8048</v>
      </c>
      <c r="K39">
        <v>49.875</v>
      </c>
      <c r="L39">
        <v>213367</v>
      </c>
      <c r="M39">
        <v>-0.16176499999999999</v>
      </c>
      <c r="N39">
        <v>54353</v>
      </c>
      <c r="O39">
        <v>144</v>
      </c>
      <c r="P39">
        <v>144</v>
      </c>
      <c r="Q39">
        <v>-0.16176499999999999</v>
      </c>
      <c r="R39">
        <v>2.1465000000000001E-2</v>
      </c>
      <c r="S39">
        <v>1.8641000000000001E-2</v>
      </c>
      <c r="T39">
        <v>2.0806000000000002E-2</v>
      </c>
    </row>
    <row r="40" spans="1:20" x14ac:dyDescent="0.15">
      <c r="A40">
        <v>10107</v>
      </c>
      <c r="B40">
        <v>19890428</v>
      </c>
      <c r="C40">
        <v>11</v>
      </c>
      <c r="D40" t="s">
        <v>91</v>
      </c>
      <c r="E40" t="s">
        <v>92</v>
      </c>
      <c r="F40">
        <v>8048</v>
      </c>
      <c r="K40">
        <v>55.875</v>
      </c>
      <c r="L40">
        <v>79287</v>
      </c>
      <c r="M40">
        <v>0.12030100000000001</v>
      </c>
      <c r="N40">
        <v>54353</v>
      </c>
      <c r="O40">
        <v>144</v>
      </c>
      <c r="P40">
        <v>144</v>
      </c>
      <c r="Q40">
        <v>0.12030100000000001</v>
      </c>
      <c r="R40">
        <v>4.8207E-2</v>
      </c>
      <c r="S40">
        <v>4.6272000000000001E-2</v>
      </c>
      <c r="T40">
        <v>5.0090000000000003E-2</v>
      </c>
    </row>
    <row r="41" spans="1:20" x14ac:dyDescent="0.15">
      <c r="A41">
        <v>10107</v>
      </c>
      <c r="B41">
        <v>19890531</v>
      </c>
      <c r="C41">
        <v>11</v>
      </c>
      <c r="D41" t="s">
        <v>91</v>
      </c>
      <c r="E41" t="s">
        <v>92</v>
      </c>
      <c r="F41">
        <v>8048</v>
      </c>
      <c r="K41">
        <v>60.5</v>
      </c>
      <c r="L41">
        <v>87594</v>
      </c>
      <c r="M41">
        <v>8.2774E-2</v>
      </c>
      <c r="N41">
        <v>54353</v>
      </c>
      <c r="O41">
        <v>144</v>
      </c>
      <c r="P41">
        <v>144</v>
      </c>
      <c r="Q41">
        <v>8.2774E-2</v>
      </c>
      <c r="R41">
        <v>3.9336000000000003E-2</v>
      </c>
      <c r="S41">
        <v>3.4581000000000001E-2</v>
      </c>
      <c r="T41">
        <v>3.5138000000000003E-2</v>
      </c>
    </row>
    <row r="42" spans="1:20" x14ac:dyDescent="0.15">
      <c r="A42">
        <v>10107</v>
      </c>
      <c r="B42">
        <v>19890630</v>
      </c>
      <c r="C42">
        <v>11</v>
      </c>
      <c r="D42" t="s">
        <v>91</v>
      </c>
      <c r="E42" t="s">
        <v>92</v>
      </c>
      <c r="F42">
        <v>8048</v>
      </c>
      <c r="K42">
        <v>53</v>
      </c>
      <c r="L42">
        <v>74588</v>
      </c>
      <c r="M42">
        <v>-0.12396699999999999</v>
      </c>
      <c r="N42">
        <v>54586</v>
      </c>
      <c r="O42">
        <v>144</v>
      </c>
      <c r="P42">
        <v>144</v>
      </c>
      <c r="Q42">
        <v>-0.12396699999999999</v>
      </c>
      <c r="R42">
        <v>-4.8560000000000001E-3</v>
      </c>
      <c r="S42">
        <v>-7.4279999999999997E-3</v>
      </c>
      <c r="T42">
        <v>-7.9249999999999998E-3</v>
      </c>
    </row>
    <row r="43" spans="1:20" x14ac:dyDescent="0.15">
      <c r="A43">
        <v>10107</v>
      </c>
      <c r="B43">
        <v>19890731</v>
      </c>
      <c r="C43">
        <v>11</v>
      </c>
      <c r="D43" t="s">
        <v>91</v>
      </c>
      <c r="E43" t="s">
        <v>92</v>
      </c>
      <c r="F43">
        <v>8048</v>
      </c>
      <c r="K43">
        <v>54.75</v>
      </c>
      <c r="L43">
        <v>84855</v>
      </c>
      <c r="M43">
        <v>3.3019E-2</v>
      </c>
      <c r="N43">
        <v>54586</v>
      </c>
      <c r="O43">
        <v>144</v>
      </c>
      <c r="P43">
        <v>144</v>
      </c>
      <c r="Q43">
        <v>3.3019E-2</v>
      </c>
      <c r="R43">
        <v>7.7128000000000002E-2</v>
      </c>
      <c r="S43">
        <v>7.4881000000000003E-2</v>
      </c>
      <c r="T43">
        <v>8.8370000000000004E-2</v>
      </c>
    </row>
    <row r="44" spans="1:20" x14ac:dyDescent="0.15">
      <c r="A44">
        <v>10107</v>
      </c>
      <c r="B44">
        <v>19890831</v>
      </c>
      <c r="C44">
        <v>11</v>
      </c>
      <c r="D44" t="s">
        <v>91</v>
      </c>
      <c r="E44" t="s">
        <v>92</v>
      </c>
      <c r="F44">
        <v>8048</v>
      </c>
      <c r="K44">
        <v>58.75</v>
      </c>
      <c r="L44">
        <v>96060</v>
      </c>
      <c r="M44">
        <v>7.3058999999999999E-2</v>
      </c>
      <c r="N44">
        <v>54586</v>
      </c>
      <c r="O44">
        <v>144</v>
      </c>
      <c r="P44">
        <v>144</v>
      </c>
      <c r="Q44">
        <v>7.3058999999999999E-2</v>
      </c>
      <c r="R44">
        <v>2.2126E-2</v>
      </c>
      <c r="S44">
        <v>1.8228000000000001E-2</v>
      </c>
      <c r="T44">
        <v>1.5517E-2</v>
      </c>
    </row>
    <row r="45" spans="1:20" x14ac:dyDescent="0.15">
      <c r="A45">
        <v>10107</v>
      </c>
      <c r="B45">
        <v>19890929</v>
      </c>
      <c r="C45">
        <v>11</v>
      </c>
      <c r="D45" t="s">
        <v>91</v>
      </c>
      <c r="E45" t="s">
        <v>92</v>
      </c>
      <c r="F45">
        <v>8048</v>
      </c>
      <c r="K45">
        <v>68.5</v>
      </c>
      <c r="L45">
        <v>89407</v>
      </c>
      <c r="M45">
        <v>0.16595699999999999</v>
      </c>
      <c r="N45">
        <v>54996</v>
      </c>
      <c r="O45">
        <v>144</v>
      </c>
      <c r="P45">
        <v>144</v>
      </c>
      <c r="Q45">
        <v>0.16595699999999999</v>
      </c>
      <c r="R45">
        <v>-1.4729999999999999E-3</v>
      </c>
      <c r="S45">
        <v>-3.9690000000000003E-3</v>
      </c>
      <c r="T45">
        <v>-6.5440000000000003E-3</v>
      </c>
    </row>
    <row r="46" spans="1:20" x14ac:dyDescent="0.15">
      <c r="A46">
        <v>10107</v>
      </c>
      <c r="B46">
        <v>19891031</v>
      </c>
      <c r="C46">
        <v>11</v>
      </c>
      <c r="D46" t="s">
        <v>91</v>
      </c>
      <c r="E46" t="s">
        <v>92</v>
      </c>
      <c r="F46">
        <v>8048</v>
      </c>
      <c r="K46">
        <v>81.75</v>
      </c>
      <c r="L46">
        <v>181583</v>
      </c>
      <c r="M46">
        <v>0.19343099999999999</v>
      </c>
      <c r="N46">
        <v>54996</v>
      </c>
      <c r="O46">
        <v>144</v>
      </c>
      <c r="P46">
        <v>144</v>
      </c>
      <c r="Q46">
        <v>0.19343099999999999</v>
      </c>
      <c r="R46">
        <v>-2.9284999999999999E-2</v>
      </c>
      <c r="S46">
        <v>-3.1336999999999997E-2</v>
      </c>
      <c r="T46">
        <v>-2.5174999999999999E-2</v>
      </c>
    </row>
    <row r="47" spans="1:20" x14ac:dyDescent="0.15">
      <c r="A47">
        <v>10107</v>
      </c>
      <c r="B47">
        <v>19891130</v>
      </c>
      <c r="C47">
        <v>11</v>
      </c>
      <c r="D47" t="s">
        <v>91</v>
      </c>
      <c r="E47" t="s">
        <v>92</v>
      </c>
      <c r="F47">
        <v>8048</v>
      </c>
      <c r="K47">
        <v>87</v>
      </c>
      <c r="L47">
        <v>127676</v>
      </c>
      <c r="M47">
        <v>6.4219999999999999E-2</v>
      </c>
      <c r="N47">
        <v>54996</v>
      </c>
      <c r="O47">
        <v>144</v>
      </c>
      <c r="P47">
        <v>144</v>
      </c>
      <c r="Q47">
        <v>6.4219999999999999E-2</v>
      </c>
      <c r="R47">
        <v>1.7815999999999999E-2</v>
      </c>
      <c r="S47">
        <v>1.4333E-2</v>
      </c>
      <c r="T47">
        <v>1.6541E-2</v>
      </c>
    </row>
    <row r="48" spans="1:20" x14ac:dyDescent="0.15">
      <c r="A48">
        <v>10107</v>
      </c>
      <c r="B48">
        <v>19891229</v>
      </c>
      <c r="C48">
        <v>11</v>
      </c>
      <c r="D48" t="s">
        <v>91</v>
      </c>
      <c r="E48" t="s">
        <v>92</v>
      </c>
      <c r="F48">
        <v>8048</v>
      </c>
      <c r="K48">
        <v>87</v>
      </c>
      <c r="L48">
        <v>101543</v>
      </c>
      <c r="M48">
        <v>0</v>
      </c>
      <c r="N48">
        <v>55676</v>
      </c>
      <c r="O48">
        <v>144</v>
      </c>
      <c r="P48">
        <v>144</v>
      </c>
      <c r="Q48">
        <v>0</v>
      </c>
      <c r="R48">
        <v>1.8294000000000001E-2</v>
      </c>
      <c r="S48">
        <v>1.5514999999999999E-2</v>
      </c>
      <c r="T48">
        <v>2.1416999999999999E-2</v>
      </c>
    </row>
    <row r="49" spans="1:20" x14ac:dyDescent="0.15">
      <c r="A49">
        <v>10107</v>
      </c>
      <c r="B49">
        <v>19900131</v>
      </c>
      <c r="C49">
        <v>11</v>
      </c>
      <c r="D49" t="s">
        <v>91</v>
      </c>
      <c r="E49" t="s">
        <v>92</v>
      </c>
      <c r="F49">
        <v>8048</v>
      </c>
      <c r="K49">
        <v>92.5</v>
      </c>
      <c r="L49">
        <v>165459</v>
      </c>
      <c r="M49">
        <v>6.3217999999999996E-2</v>
      </c>
      <c r="N49">
        <v>55676</v>
      </c>
      <c r="O49">
        <v>144</v>
      </c>
      <c r="P49">
        <v>144</v>
      </c>
      <c r="Q49">
        <v>6.3217999999999996E-2</v>
      </c>
      <c r="R49">
        <v>-7.0113999999999996E-2</v>
      </c>
      <c r="S49">
        <v>-7.1946999999999997E-2</v>
      </c>
      <c r="T49">
        <v>-6.8817000000000003E-2</v>
      </c>
    </row>
    <row r="50" spans="1:20" x14ac:dyDescent="0.15">
      <c r="A50">
        <v>10107</v>
      </c>
      <c r="B50">
        <v>19900228</v>
      </c>
      <c r="C50">
        <v>11</v>
      </c>
      <c r="D50" t="s">
        <v>91</v>
      </c>
      <c r="E50" t="s">
        <v>92</v>
      </c>
      <c r="F50">
        <v>8048</v>
      </c>
      <c r="K50">
        <v>98.75</v>
      </c>
      <c r="L50">
        <v>99427</v>
      </c>
      <c r="M50">
        <v>6.7568000000000003E-2</v>
      </c>
      <c r="N50">
        <v>55676</v>
      </c>
      <c r="O50">
        <v>144</v>
      </c>
      <c r="P50">
        <v>144</v>
      </c>
      <c r="Q50">
        <v>6.7568000000000003E-2</v>
      </c>
      <c r="R50">
        <v>1.49E-2</v>
      </c>
      <c r="S50">
        <v>1.0957E-2</v>
      </c>
      <c r="T50">
        <v>8.5389999999999997E-3</v>
      </c>
    </row>
    <row r="51" spans="1:20" x14ac:dyDescent="0.15">
      <c r="A51">
        <v>10107</v>
      </c>
      <c r="B51">
        <v>19900330</v>
      </c>
      <c r="C51">
        <v>11</v>
      </c>
      <c r="D51" t="s">
        <v>91</v>
      </c>
      <c r="E51" t="s">
        <v>92</v>
      </c>
      <c r="F51">
        <v>8048</v>
      </c>
      <c r="K51">
        <v>110.75</v>
      </c>
      <c r="L51">
        <v>119091</v>
      </c>
      <c r="M51">
        <v>0.121519</v>
      </c>
      <c r="N51">
        <v>55676</v>
      </c>
      <c r="O51">
        <v>144</v>
      </c>
      <c r="P51">
        <v>144</v>
      </c>
      <c r="Q51">
        <v>0.121519</v>
      </c>
      <c r="R51">
        <v>2.4147999999999999E-2</v>
      </c>
      <c r="S51">
        <v>2.1625999999999999E-2</v>
      </c>
      <c r="T51">
        <v>2.4254999999999999E-2</v>
      </c>
    </row>
    <row r="52" spans="1:20" x14ac:dyDescent="0.15">
      <c r="A52">
        <v>10107</v>
      </c>
      <c r="B52">
        <v>19900430</v>
      </c>
      <c r="C52">
        <v>11</v>
      </c>
      <c r="D52" t="s">
        <v>91</v>
      </c>
      <c r="E52" t="s">
        <v>92</v>
      </c>
      <c r="F52">
        <v>8048</v>
      </c>
      <c r="G52">
        <v>5523</v>
      </c>
      <c r="H52">
        <v>0</v>
      </c>
      <c r="I52">
        <v>1</v>
      </c>
      <c r="J52">
        <v>1</v>
      </c>
      <c r="K52">
        <v>58</v>
      </c>
      <c r="L52">
        <v>127287</v>
      </c>
      <c r="M52">
        <v>4.7404000000000002E-2</v>
      </c>
      <c r="N52">
        <v>111352</v>
      </c>
      <c r="O52">
        <v>72</v>
      </c>
      <c r="P52">
        <v>72</v>
      </c>
      <c r="Q52">
        <v>4.7404000000000002E-2</v>
      </c>
      <c r="R52">
        <v>-2.8282999999999999E-2</v>
      </c>
      <c r="S52">
        <v>-3.0561999999999999E-2</v>
      </c>
      <c r="T52">
        <v>-2.6887000000000001E-2</v>
      </c>
    </row>
    <row r="53" spans="1:20" x14ac:dyDescent="0.15">
      <c r="A53">
        <v>10107</v>
      </c>
      <c r="B53">
        <v>19900531</v>
      </c>
      <c r="C53">
        <v>11</v>
      </c>
      <c r="D53" t="s">
        <v>91</v>
      </c>
      <c r="E53" t="s">
        <v>92</v>
      </c>
      <c r="F53">
        <v>8048</v>
      </c>
      <c r="K53">
        <v>73</v>
      </c>
      <c r="L53">
        <v>228306</v>
      </c>
      <c r="M53">
        <v>0.25862099999999999</v>
      </c>
      <c r="N53">
        <v>111352</v>
      </c>
      <c r="O53">
        <v>72</v>
      </c>
      <c r="P53">
        <v>72</v>
      </c>
      <c r="Q53">
        <v>0.25862099999999999</v>
      </c>
      <c r="R53">
        <v>8.8935E-2</v>
      </c>
      <c r="S53">
        <v>8.4648000000000001E-2</v>
      </c>
      <c r="T53">
        <v>9.1989000000000001E-2</v>
      </c>
    </row>
    <row r="54" spans="1:20" x14ac:dyDescent="0.15">
      <c r="A54">
        <v>10107</v>
      </c>
      <c r="B54">
        <v>19900629</v>
      </c>
      <c r="C54">
        <v>11</v>
      </c>
      <c r="D54" t="s">
        <v>91</v>
      </c>
      <c r="E54" t="s">
        <v>92</v>
      </c>
      <c r="F54">
        <v>8048</v>
      </c>
      <c r="K54">
        <v>76</v>
      </c>
      <c r="L54">
        <v>162237</v>
      </c>
      <c r="M54">
        <v>4.1096000000000001E-2</v>
      </c>
      <c r="N54">
        <v>113699</v>
      </c>
      <c r="O54">
        <v>72</v>
      </c>
      <c r="P54">
        <v>72</v>
      </c>
      <c r="Q54">
        <v>4.1096000000000001E-2</v>
      </c>
      <c r="R54">
        <v>-4.1929999999999997E-3</v>
      </c>
      <c r="S54">
        <v>-6.7359999999999998E-3</v>
      </c>
      <c r="T54">
        <v>-8.8859999999999998E-3</v>
      </c>
    </row>
    <row r="55" spans="1:20" x14ac:dyDescent="0.15">
      <c r="A55">
        <v>10107</v>
      </c>
      <c r="B55">
        <v>19900731</v>
      </c>
      <c r="C55">
        <v>11</v>
      </c>
      <c r="D55" t="s">
        <v>91</v>
      </c>
      <c r="E55" t="s">
        <v>92</v>
      </c>
      <c r="F55">
        <v>8048</v>
      </c>
      <c r="K55">
        <v>66.5</v>
      </c>
      <c r="L55">
        <v>215638</v>
      </c>
      <c r="M55">
        <v>-0.125</v>
      </c>
      <c r="N55">
        <v>113699</v>
      </c>
      <c r="O55">
        <v>72</v>
      </c>
      <c r="P55">
        <v>72</v>
      </c>
      <c r="Q55">
        <v>-0.125</v>
      </c>
      <c r="R55">
        <v>-9.3919999999999993E-3</v>
      </c>
      <c r="S55">
        <v>-1.1592999999999999E-2</v>
      </c>
      <c r="T55">
        <v>-5.2230000000000002E-3</v>
      </c>
    </row>
    <row r="56" spans="1:20" x14ac:dyDescent="0.15">
      <c r="A56">
        <v>10107</v>
      </c>
      <c r="B56">
        <v>19900831</v>
      </c>
      <c r="C56">
        <v>11</v>
      </c>
      <c r="D56" t="s">
        <v>91</v>
      </c>
      <c r="E56" t="s">
        <v>92</v>
      </c>
      <c r="F56">
        <v>8048</v>
      </c>
      <c r="K56">
        <v>61.5</v>
      </c>
      <c r="L56">
        <v>276065</v>
      </c>
      <c r="M56">
        <v>-7.5188000000000005E-2</v>
      </c>
      <c r="N56">
        <v>113699</v>
      </c>
      <c r="O56">
        <v>72</v>
      </c>
      <c r="P56">
        <v>72</v>
      </c>
      <c r="Q56">
        <v>-7.5188000000000005E-2</v>
      </c>
      <c r="R56">
        <v>-9.1902999999999999E-2</v>
      </c>
      <c r="S56">
        <v>-9.5715999999999996E-2</v>
      </c>
      <c r="T56">
        <v>-9.4313999999999995E-2</v>
      </c>
    </row>
    <row r="57" spans="1:20" x14ac:dyDescent="0.15">
      <c r="A57">
        <v>10107</v>
      </c>
      <c r="B57">
        <v>19900928</v>
      </c>
      <c r="C57">
        <v>11</v>
      </c>
      <c r="D57" t="s">
        <v>91</v>
      </c>
      <c r="E57" t="s">
        <v>92</v>
      </c>
      <c r="F57">
        <v>8048</v>
      </c>
      <c r="K57">
        <v>63</v>
      </c>
      <c r="L57">
        <v>176809</v>
      </c>
      <c r="M57">
        <v>2.4389999999999998E-2</v>
      </c>
      <c r="N57">
        <v>113700</v>
      </c>
      <c r="O57">
        <v>72</v>
      </c>
      <c r="P57">
        <v>72</v>
      </c>
      <c r="Q57">
        <v>2.4389999999999998E-2</v>
      </c>
      <c r="R57">
        <v>-5.3844000000000003E-2</v>
      </c>
      <c r="S57">
        <v>-5.611E-2</v>
      </c>
      <c r="T57">
        <v>-5.1184E-2</v>
      </c>
    </row>
    <row r="58" spans="1:20" x14ac:dyDescent="0.15">
      <c r="A58">
        <v>10107</v>
      </c>
      <c r="B58">
        <v>19901031</v>
      </c>
      <c r="C58">
        <v>11</v>
      </c>
      <c r="D58" t="s">
        <v>91</v>
      </c>
      <c r="E58" t="s">
        <v>92</v>
      </c>
      <c r="F58">
        <v>8048</v>
      </c>
      <c r="K58">
        <v>63.75</v>
      </c>
      <c r="L58">
        <v>306113</v>
      </c>
      <c r="M58">
        <v>1.1905000000000001E-2</v>
      </c>
      <c r="N58">
        <v>113700</v>
      </c>
      <c r="O58">
        <v>72</v>
      </c>
      <c r="P58">
        <v>72</v>
      </c>
      <c r="Q58">
        <v>1.1905000000000001E-2</v>
      </c>
      <c r="R58">
        <v>-1.2499E-2</v>
      </c>
      <c r="S58">
        <v>-1.5049E-2</v>
      </c>
      <c r="T58">
        <v>-6.698E-3</v>
      </c>
    </row>
    <row r="59" spans="1:20" x14ac:dyDescent="0.15">
      <c r="A59">
        <v>10107</v>
      </c>
      <c r="B59">
        <v>19901130</v>
      </c>
      <c r="C59">
        <v>11</v>
      </c>
      <c r="D59" t="s">
        <v>91</v>
      </c>
      <c r="E59" t="s">
        <v>92</v>
      </c>
      <c r="F59">
        <v>8048</v>
      </c>
      <c r="K59">
        <v>72.25</v>
      </c>
      <c r="L59">
        <v>174275</v>
      </c>
      <c r="M59">
        <v>0.13333300000000001</v>
      </c>
      <c r="N59">
        <v>113700</v>
      </c>
      <c r="O59">
        <v>72</v>
      </c>
      <c r="P59">
        <v>72</v>
      </c>
      <c r="Q59">
        <v>0.13333300000000001</v>
      </c>
      <c r="R59">
        <v>6.5741999999999995E-2</v>
      </c>
      <c r="S59">
        <v>6.1414000000000003E-2</v>
      </c>
      <c r="T59">
        <v>5.9934000000000001E-2</v>
      </c>
    </row>
    <row r="60" spans="1:20" x14ac:dyDescent="0.15">
      <c r="A60">
        <v>10107</v>
      </c>
      <c r="B60">
        <v>19901231</v>
      </c>
      <c r="C60">
        <v>11</v>
      </c>
      <c r="D60" t="s">
        <v>91</v>
      </c>
      <c r="E60" t="s">
        <v>92</v>
      </c>
      <c r="F60">
        <v>8048</v>
      </c>
      <c r="K60">
        <v>75.25</v>
      </c>
      <c r="L60">
        <v>133562</v>
      </c>
      <c r="M60">
        <v>4.1522000000000003E-2</v>
      </c>
      <c r="N60">
        <v>114700</v>
      </c>
      <c r="O60">
        <v>72</v>
      </c>
      <c r="P60">
        <v>72</v>
      </c>
      <c r="Q60">
        <v>4.1522000000000003E-2</v>
      </c>
      <c r="R60">
        <v>2.9510999999999999E-2</v>
      </c>
      <c r="S60">
        <v>2.6273999999999999E-2</v>
      </c>
      <c r="T60">
        <v>2.4827999999999999E-2</v>
      </c>
    </row>
    <row r="61" spans="1:20" x14ac:dyDescent="0.15">
      <c r="A61">
        <v>10107</v>
      </c>
      <c r="B61">
        <v>19910131</v>
      </c>
      <c r="C61">
        <v>11</v>
      </c>
      <c r="D61" t="s">
        <v>91</v>
      </c>
      <c r="E61" t="s">
        <v>92</v>
      </c>
      <c r="F61">
        <v>8048</v>
      </c>
      <c r="K61">
        <v>98.125</v>
      </c>
      <c r="L61">
        <v>309348</v>
      </c>
      <c r="M61">
        <v>0.30398700000000001</v>
      </c>
      <c r="N61">
        <v>114700</v>
      </c>
      <c r="O61">
        <v>72</v>
      </c>
      <c r="P61">
        <v>72</v>
      </c>
      <c r="Q61">
        <v>0.30398700000000001</v>
      </c>
      <c r="R61">
        <v>4.9083000000000002E-2</v>
      </c>
      <c r="S61">
        <v>4.6987000000000001E-2</v>
      </c>
      <c r="T61">
        <v>4.1517999999999999E-2</v>
      </c>
    </row>
    <row r="62" spans="1:20" x14ac:dyDescent="0.15">
      <c r="A62">
        <v>10107</v>
      </c>
      <c r="B62">
        <v>19910228</v>
      </c>
      <c r="C62">
        <v>11</v>
      </c>
      <c r="D62" t="s">
        <v>91</v>
      </c>
      <c r="E62" t="s">
        <v>92</v>
      </c>
      <c r="F62">
        <v>8048</v>
      </c>
      <c r="K62">
        <v>103.75</v>
      </c>
      <c r="L62">
        <v>248936</v>
      </c>
      <c r="M62">
        <v>5.7325000000000001E-2</v>
      </c>
      <c r="N62">
        <v>114700</v>
      </c>
      <c r="O62">
        <v>72</v>
      </c>
      <c r="P62">
        <v>72</v>
      </c>
      <c r="Q62">
        <v>5.7325000000000001E-2</v>
      </c>
      <c r="R62">
        <v>7.5847999999999999E-2</v>
      </c>
      <c r="S62">
        <v>7.1835999999999997E-2</v>
      </c>
      <c r="T62">
        <v>6.7280999999999994E-2</v>
      </c>
    </row>
    <row r="63" spans="1:20" x14ac:dyDescent="0.15">
      <c r="A63">
        <v>10107</v>
      </c>
      <c r="B63">
        <v>19910328</v>
      </c>
      <c r="C63">
        <v>11</v>
      </c>
      <c r="D63" t="s">
        <v>91</v>
      </c>
      <c r="E63" t="s">
        <v>92</v>
      </c>
      <c r="F63">
        <v>8048</v>
      </c>
      <c r="K63">
        <v>106.125</v>
      </c>
      <c r="L63">
        <v>269471</v>
      </c>
      <c r="M63">
        <v>2.2891999999999999E-2</v>
      </c>
      <c r="N63">
        <v>115773</v>
      </c>
      <c r="O63">
        <v>72</v>
      </c>
      <c r="P63">
        <v>72</v>
      </c>
      <c r="Q63">
        <v>2.2891999999999999E-2</v>
      </c>
      <c r="R63">
        <v>2.8922E-2</v>
      </c>
      <c r="S63">
        <v>2.6702E-2</v>
      </c>
      <c r="T63">
        <v>2.2203000000000001E-2</v>
      </c>
    </row>
    <row r="64" spans="1:20" x14ac:dyDescent="0.15">
      <c r="A64">
        <v>10107</v>
      </c>
      <c r="B64">
        <v>19910430</v>
      </c>
      <c r="C64">
        <v>11</v>
      </c>
      <c r="D64" t="s">
        <v>91</v>
      </c>
      <c r="E64" t="s">
        <v>92</v>
      </c>
      <c r="F64">
        <v>8048</v>
      </c>
      <c r="K64">
        <v>99</v>
      </c>
      <c r="L64">
        <v>276649</v>
      </c>
      <c r="M64">
        <v>-6.7138000000000003E-2</v>
      </c>
      <c r="N64">
        <v>115773</v>
      </c>
      <c r="O64">
        <v>72</v>
      </c>
      <c r="P64">
        <v>72</v>
      </c>
      <c r="Q64">
        <v>-6.7138000000000003E-2</v>
      </c>
      <c r="R64">
        <v>3.3110000000000001E-3</v>
      </c>
      <c r="S64">
        <v>1.186E-3</v>
      </c>
      <c r="T64">
        <v>3.4600000000000001E-4</v>
      </c>
    </row>
    <row r="65" spans="1:20" x14ac:dyDescent="0.15">
      <c r="A65">
        <v>10107</v>
      </c>
      <c r="B65">
        <v>19910531</v>
      </c>
      <c r="C65">
        <v>11</v>
      </c>
      <c r="D65" t="s">
        <v>91</v>
      </c>
      <c r="E65" t="s">
        <v>92</v>
      </c>
      <c r="F65">
        <v>8048</v>
      </c>
      <c r="K65">
        <v>109.75</v>
      </c>
      <c r="L65">
        <v>204154</v>
      </c>
      <c r="M65">
        <v>0.108586</v>
      </c>
      <c r="N65">
        <v>115773</v>
      </c>
      <c r="O65">
        <v>72</v>
      </c>
      <c r="P65">
        <v>72</v>
      </c>
      <c r="Q65">
        <v>0.108586</v>
      </c>
      <c r="R65">
        <v>4.0737000000000002E-2</v>
      </c>
      <c r="S65">
        <v>3.7177000000000002E-2</v>
      </c>
      <c r="T65">
        <v>3.8577E-2</v>
      </c>
    </row>
    <row r="66" spans="1:20" x14ac:dyDescent="0.15">
      <c r="A66">
        <v>10107</v>
      </c>
      <c r="B66">
        <v>19910628</v>
      </c>
      <c r="C66">
        <v>11</v>
      </c>
      <c r="D66" t="s">
        <v>91</v>
      </c>
      <c r="E66" t="s">
        <v>92</v>
      </c>
      <c r="F66">
        <v>8048</v>
      </c>
      <c r="G66">
        <v>5523</v>
      </c>
      <c r="H66">
        <v>0</v>
      </c>
      <c r="I66">
        <v>0.5</v>
      </c>
      <c r="J66">
        <v>0.5</v>
      </c>
      <c r="K66">
        <v>68.125</v>
      </c>
      <c r="L66">
        <v>188624</v>
      </c>
      <c r="M66">
        <v>-6.8906999999999996E-2</v>
      </c>
      <c r="N66">
        <v>174234</v>
      </c>
      <c r="O66">
        <v>48</v>
      </c>
      <c r="P66">
        <v>48</v>
      </c>
      <c r="Q66">
        <v>-6.8906999999999996E-2</v>
      </c>
      <c r="R66">
        <v>-4.4024000000000001E-2</v>
      </c>
      <c r="S66">
        <v>-4.6271E-2</v>
      </c>
      <c r="T66">
        <v>-4.7892999999999998E-2</v>
      </c>
    </row>
    <row r="67" spans="1:20" x14ac:dyDescent="0.15">
      <c r="A67">
        <v>10107</v>
      </c>
      <c r="B67">
        <v>19910731</v>
      </c>
      <c r="C67">
        <v>11</v>
      </c>
      <c r="D67" t="s">
        <v>91</v>
      </c>
      <c r="E67" t="s">
        <v>92</v>
      </c>
      <c r="F67">
        <v>8048</v>
      </c>
      <c r="K67">
        <v>73.5</v>
      </c>
      <c r="L67">
        <v>331440</v>
      </c>
      <c r="M67">
        <v>7.8898999999999997E-2</v>
      </c>
      <c r="N67">
        <v>174234</v>
      </c>
      <c r="O67">
        <v>48</v>
      </c>
      <c r="P67">
        <v>48</v>
      </c>
      <c r="Q67">
        <v>7.8898999999999997E-2</v>
      </c>
      <c r="R67">
        <v>4.6788999999999997E-2</v>
      </c>
      <c r="S67">
        <v>4.4984000000000003E-2</v>
      </c>
      <c r="T67">
        <v>4.4859000000000003E-2</v>
      </c>
    </row>
    <row r="68" spans="1:20" x14ac:dyDescent="0.15">
      <c r="A68">
        <v>10107</v>
      </c>
      <c r="B68">
        <v>19910830</v>
      </c>
      <c r="C68">
        <v>11</v>
      </c>
      <c r="D68" t="s">
        <v>91</v>
      </c>
      <c r="E68" t="s">
        <v>92</v>
      </c>
      <c r="F68">
        <v>8048</v>
      </c>
      <c r="K68">
        <v>85.25</v>
      </c>
      <c r="L68">
        <v>268617</v>
      </c>
      <c r="M68">
        <v>0.15986400000000001</v>
      </c>
      <c r="N68">
        <v>174234</v>
      </c>
      <c r="O68">
        <v>48</v>
      </c>
      <c r="P68">
        <v>48</v>
      </c>
      <c r="Q68">
        <v>0.15986400000000001</v>
      </c>
      <c r="R68">
        <v>2.6807000000000001E-2</v>
      </c>
      <c r="S68">
        <v>2.3275000000000001E-2</v>
      </c>
      <c r="T68">
        <v>1.9649E-2</v>
      </c>
    </row>
    <row r="69" spans="1:20" x14ac:dyDescent="0.15">
      <c r="A69">
        <v>10107</v>
      </c>
      <c r="B69">
        <v>19910930</v>
      </c>
      <c r="C69">
        <v>11</v>
      </c>
      <c r="D69" t="s">
        <v>91</v>
      </c>
      <c r="E69" t="s">
        <v>92</v>
      </c>
      <c r="F69">
        <v>8048</v>
      </c>
      <c r="K69">
        <v>89</v>
      </c>
      <c r="L69">
        <v>175003</v>
      </c>
      <c r="M69">
        <v>4.3987999999999999E-2</v>
      </c>
      <c r="N69">
        <v>175100</v>
      </c>
      <c r="O69">
        <v>48</v>
      </c>
      <c r="P69">
        <v>48</v>
      </c>
      <c r="Q69">
        <v>4.3987999999999999E-2</v>
      </c>
      <c r="R69">
        <v>-1.0978999999999999E-2</v>
      </c>
      <c r="S69">
        <v>-1.3077999999999999E-2</v>
      </c>
      <c r="T69">
        <v>-1.9144000000000001E-2</v>
      </c>
    </row>
    <row r="70" spans="1:20" x14ac:dyDescent="0.15">
      <c r="A70">
        <v>10107</v>
      </c>
      <c r="B70">
        <v>19911031</v>
      </c>
      <c r="C70">
        <v>11</v>
      </c>
      <c r="D70" t="s">
        <v>91</v>
      </c>
      <c r="E70" t="s">
        <v>92</v>
      </c>
      <c r="F70">
        <v>8048</v>
      </c>
      <c r="K70">
        <v>93.875</v>
      </c>
      <c r="L70">
        <v>222636</v>
      </c>
      <c r="M70">
        <v>5.4774999999999997E-2</v>
      </c>
      <c r="N70">
        <v>175100</v>
      </c>
      <c r="O70">
        <v>48</v>
      </c>
      <c r="P70">
        <v>48</v>
      </c>
      <c r="Q70">
        <v>5.4774999999999997E-2</v>
      </c>
      <c r="R70">
        <v>1.7846999999999998E-2</v>
      </c>
      <c r="S70">
        <v>1.6247999999999999E-2</v>
      </c>
      <c r="T70">
        <v>1.1860000000000001E-2</v>
      </c>
    </row>
    <row r="71" spans="1:20" x14ac:dyDescent="0.15">
      <c r="A71">
        <v>10107</v>
      </c>
      <c r="B71">
        <v>19911129</v>
      </c>
      <c r="C71">
        <v>11</v>
      </c>
      <c r="D71" t="s">
        <v>91</v>
      </c>
      <c r="E71" t="s">
        <v>92</v>
      </c>
      <c r="F71">
        <v>8048</v>
      </c>
      <c r="K71">
        <v>97.25</v>
      </c>
      <c r="L71">
        <v>185589</v>
      </c>
      <c r="M71">
        <v>3.5951999999999998E-2</v>
      </c>
      <c r="N71">
        <v>175100</v>
      </c>
      <c r="O71">
        <v>48</v>
      </c>
      <c r="P71">
        <v>48</v>
      </c>
      <c r="Q71">
        <v>3.5951999999999998E-2</v>
      </c>
      <c r="R71">
        <v>-3.7290999999999998E-2</v>
      </c>
      <c r="S71">
        <v>-4.0571999999999997E-2</v>
      </c>
      <c r="T71">
        <v>-4.3928000000000002E-2</v>
      </c>
    </row>
    <row r="72" spans="1:20" x14ac:dyDescent="0.15">
      <c r="A72">
        <v>10107</v>
      </c>
      <c r="B72">
        <v>19911231</v>
      </c>
      <c r="C72">
        <v>11</v>
      </c>
      <c r="D72" t="s">
        <v>91</v>
      </c>
      <c r="E72" t="s">
        <v>92</v>
      </c>
      <c r="F72">
        <v>8048</v>
      </c>
      <c r="K72">
        <v>111.25</v>
      </c>
      <c r="L72">
        <v>169372</v>
      </c>
      <c r="M72">
        <v>0.143959</v>
      </c>
      <c r="N72">
        <v>177300</v>
      </c>
      <c r="O72">
        <v>48</v>
      </c>
      <c r="P72">
        <v>48</v>
      </c>
      <c r="Q72">
        <v>0.143959</v>
      </c>
      <c r="R72">
        <v>0.106782</v>
      </c>
      <c r="S72">
        <v>0.104147</v>
      </c>
      <c r="T72">
        <v>0.11158800000000001</v>
      </c>
    </row>
    <row r="73" spans="1:20" x14ac:dyDescent="0.15">
      <c r="A73">
        <v>10107</v>
      </c>
      <c r="B73">
        <v>19920131</v>
      </c>
      <c r="C73">
        <v>11</v>
      </c>
      <c r="D73" t="s">
        <v>91</v>
      </c>
      <c r="E73" t="s">
        <v>92</v>
      </c>
      <c r="F73">
        <v>8048</v>
      </c>
      <c r="K73">
        <v>120.25</v>
      </c>
      <c r="L73">
        <v>307397</v>
      </c>
      <c r="M73">
        <v>8.0898999999999999E-2</v>
      </c>
      <c r="N73">
        <v>177300</v>
      </c>
      <c r="O73">
        <v>48</v>
      </c>
      <c r="P73">
        <v>48</v>
      </c>
      <c r="Q73">
        <v>8.0898999999999999E-2</v>
      </c>
      <c r="R73">
        <v>-1.1640000000000001E-3</v>
      </c>
      <c r="S73">
        <v>-2.591E-3</v>
      </c>
      <c r="T73">
        <v>-1.9900000000000001E-2</v>
      </c>
    </row>
    <row r="74" spans="1:20" x14ac:dyDescent="0.15">
      <c r="A74">
        <v>10107</v>
      </c>
      <c r="B74">
        <v>19920228</v>
      </c>
      <c r="C74">
        <v>11</v>
      </c>
      <c r="D74" t="s">
        <v>91</v>
      </c>
      <c r="E74" t="s">
        <v>92</v>
      </c>
      <c r="F74">
        <v>8048</v>
      </c>
      <c r="K74">
        <v>123.5</v>
      </c>
      <c r="L74">
        <v>290645</v>
      </c>
      <c r="M74">
        <v>2.7026999999999999E-2</v>
      </c>
      <c r="N74">
        <v>177300</v>
      </c>
      <c r="O74">
        <v>48</v>
      </c>
      <c r="P74">
        <v>48</v>
      </c>
      <c r="Q74">
        <v>2.7026999999999999E-2</v>
      </c>
      <c r="R74">
        <v>1.3355000000000001E-2</v>
      </c>
      <c r="S74">
        <v>1.0307999999999999E-2</v>
      </c>
      <c r="T74">
        <v>9.5650000000000006E-3</v>
      </c>
    </row>
    <row r="75" spans="1:20" x14ac:dyDescent="0.15">
      <c r="A75">
        <v>10107</v>
      </c>
      <c r="B75">
        <v>19920331</v>
      </c>
      <c r="C75">
        <v>11</v>
      </c>
      <c r="D75" t="s">
        <v>91</v>
      </c>
      <c r="E75" t="s">
        <v>92</v>
      </c>
      <c r="F75">
        <v>8048</v>
      </c>
      <c r="K75">
        <v>118.5</v>
      </c>
      <c r="L75">
        <v>251545</v>
      </c>
      <c r="M75">
        <v>-4.0486000000000001E-2</v>
      </c>
      <c r="N75">
        <v>179690</v>
      </c>
      <c r="O75">
        <v>48</v>
      </c>
      <c r="P75">
        <v>48</v>
      </c>
      <c r="Q75">
        <v>-4.0486000000000001E-2</v>
      </c>
      <c r="R75">
        <v>-2.3699000000000001E-2</v>
      </c>
      <c r="S75">
        <v>-2.597E-2</v>
      </c>
      <c r="T75">
        <v>-2.1832000000000001E-2</v>
      </c>
    </row>
    <row r="76" spans="1:20" x14ac:dyDescent="0.15">
      <c r="A76">
        <v>10107</v>
      </c>
      <c r="B76">
        <v>19920430</v>
      </c>
      <c r="C76">
        <v>11</v>
      </c>
      <c r="D76" t="s">
        <v>91</v>
      </c>
      <c r="E76" t="s">
        <v>92</v>
      </c>
      <c r="F76">
        <v>8048</v>
      </c>
      <c r="K76">
        <v>110.25</v>
      </c>
      <c r="L76">
        <v>447086</v>
      </c>
      <c r="M76">
        <v>-6.9620000000000001E-2</v>
      </c>
      <c r="N76">
        <v>179690</v>
      </c>
      <c r="O76">
        <v>48</v>
      </c>
      <c r="P76">
        <v>48</v>
      </c>
      <c r="Q76">
        <v>-6.9620000000000001E-2</v>
      </c>
      <c r="R76">
        <v>1.3414000000000001E-2</v>
      </c>
      <c r="S76">
        <v>1.1872000000000001E-2</v>
      </c>
      <c r="T76">
        <v>2.7893000000000001E-2</v>
      </c>
    </row>
    <row r="77" spans="1:20" x14ac:dyDescent="0.15">
      <c r="A77">
        <v>10107</v>
      </c>
      <c r="B77">
        <v>19920529</v>
      </c>
      <c r="C77">
        <v>11</v>
      </c>
      <c r="D77" t="s">
        <v>91</v>
      </c>
      <c r="E77" t="s">
        <v>92</v>
      </c>
      <c r="F77">
        <v>8048</v>
      </c>
      <c r="K77">
        <v>121</v>
      </c>
      <c r="L77">
        <v>223443</v>
      </c>
      <c r="M77">
        <v>9.7505999999999995E-2</v>
      </c>
      <c r="N77">
        <v>179690</v>
      </c>
      <c r="O77">
        <v>48</v>
      </c>
      <c r="P77">
        <v>48</v>
      </c>
      <c r="Q77">
        <v>9.7505999999999995E-2</v>
      </c>
      <c r="R77">
        <v>6.4070000000000004E-3</v>
      </c>
      <c r="S77">
        <v>3.3019999999999998E-3</v>
      </c>
      <c r="T77">
        <v>9.6400000000000001E-4</v>
      </c>
    </row>
    <row r="78" spans="1:20" x14ac:dyDescent="0.15">
      <c r="A78">
        <v>10107</v>
      </c>
      <c r="B78">
        <v>19920630</v>
      </c>
      <c r="C78">
        <v>11</v>
      </c>
      <c r="D78" t="s">
        <v>91</v>
      </c>
      <c r="E78" t="s">
        <v>92</v>
      </c>
      <c r="F78">
        <v>8048</v>
      </c>
      <c r="G78">
        <v>5523</v>
      </c>
      <c r="H78">
        <v>0</v>
      </c>
      <c r="I78">
        <v>0.5</v>
      </c>
      <c r="J78">
        <v>0.5</v>
      </c>
      <c r="K78">
        <v>70</v>
      </c>
      <c r="L78">
        <v>423458</v>
      </c>
      <c r="M78">
        <v>-0.13223099999999999</v>
      </c>
      <c r="N78">
        <v>272139</v>
      </c>
      <c r="O78">
        <v>32</v>
      </c>
      <c r="P78">
        <v>32</v>
      </c>
      <c r="Q78">
        <v>-0.13223099999999999</v>
      </c>
      <c r="R78">
        <v>-1.9258000000000001E-2</v>
      </c>
      <c r="S78">
        <v>-2.1663999999999999E-2</v>
      </c>
      <c r="T78">
        <v>-1.7358999999999999E-2</v>
      </c>
    </row>
    <row r="79" spans="1:20" x14ac:dyDescent="0.15">
      <c r="A79">
        <v>10107</v>
      </c>
      <c r="B79">
        <v>19920731</v>
      </c>
      <c r="C79">
        <v>11</v>
      </c>
      <c r="D79" t="s">
        <v>91</v>
      </c>
      <c r="E79" t="s">
        <v>92</v>
      </c>
      <c r="F79">
        <v>8048</v>
      </c>
      <c r="K79">
        <v>72.75</v>
      </c>
      <c r="L79">
        <v>391756</v>
      </c>
      <c r="M79">
        <v>3.9286000000000001E-2</v>
      </c>
      <c r="N79">
        <v>272139</v>
      </c>
      <c r="O79">
        <v>32</v>
      </c>
      <c r="P79">
        <v>32</v>
      </c>
      <c r="Q79">
        <v>3.9286000000000001E-2</v>
      </c>
      <c r="R79">
        <v>3.9899999999999998E-2</v>
      </c>
      <c r="S79">
        <v>3.8369E-2</v>
      </c>
      <c r="T79">
        <v>3.9373999999999999E-2</v>
      </c>
    </row>
    <row r="80" spans="1:20" x14ac:dyDescent="0.15">
      <c r="A80">
        <v>10107</v>
      </c>
      <c r="B80">
        <v>19920831</v>
      </c>
      <c r="C80">
        <v>11</v>
      </c>
      <c r="D80" t="s">
        <v>91</v>
      </c>
      <c r="E80" t="s">
        <v>92</v>
      </c>
      <c r="F80">
        <v>8048</v>
      </c>
      <c r="K80">
        <v>74.5</v>
      </c>
      <c r="L80">
        <v>289326</v>
      </c>
      <c r="M80">
        <v>2.4055E-2</v>
      </c>
      <c r="N80">
        <v>272139</v>
      </c>
      <c r="O80">
        <v>32</v>
      </c>
      <c r="P80">
        <v>32</v>
      </c>
      <c r="Q80">
        <v>2.4055E-2</v>
      </c>
      <c r="R80">
        <v>-2.0819000000000001E-2</v>
      </c>
      <c r="S80">
        <v>-2.3970000000000002E-2</v>
      </c>
      <c r="T80">
        <v>-2.3997999999999998E-2</v>
      </c>
    </row>
    <row r="81" spans="1:20" x14ac:dyDescent="0.15">
      <c r="A81">
        <v>10107</v>
      </c>
      <c r="B81">
        <v>19920930</v>
      </c>
      <c r="C81">
        <v>11</v>
      </c>
      <c r="D81" t="s">
        <v>91</v>
      </c>
      <c r="E81" t="s">
        <v>92</v>
      </c>
      <c r="F81">
        <v>8048</v>
      </c>
      <c r="K81">
        <v>80.5</v>
      </c>
      <c r="L81">
        <v>315016</v>
      </c>
      <c r="M81">
        <v>8.0536999999999997E-2</v>
      </c>
      <c r="N81">
        <v>275062</v>
      </c>
      <c r="O81">
        <v>32</v>
      </c>
      <c r="P81">
        <v>32</v>
      </c>
      <c r="Q81">
        <v>8.0536999999999997E-2</v>
      </c>
      <c r="R81">
        <v>1.2461E-2</v>
      </c>
      <c r="S81">
        <v>1.0286E-2</v>
      </c>
      <c r="T81">
        <v>9.1059999999999995E-3</v>
      </c>
    </row>
    <row r="82" spans="1:20" x14ac:dyDescent="0.15">
      <c r="A82">
        <v>10107</v>
      </c>
      <c r="B82">
        <v>19921030</v>
      </c>
      <c r="C82">
        <v>11</v>
      </c>
      <c r="D82" t="s">
        <v>91</v>
      </c>
      <c r="E82" t="s">
        <v>92</v>
      </c>
      <c r="F82">
        <v>8048</v>
      </c>
      <c r="K82">
        <v>88.75</v>
      </c>
      <c r="L82">
        <v>360390</v>
      </c>
      <c r="M82">
        <v>0.10248400000000001</v>
      </c>
      <c r="N82">
        <v>275062</v>
      </c>
      <c r="O82">
        <v>32</v>
      </c>
      <c r="P82">
        <v>32</v>
      </c>
      <c r="Q82">
        <v>0.10248400000000001</v>
      </c>
      <c r="R82">
        <v>1.0980999999999999E-2</v>
      </c>
      <c r="S82">
        <v>9.5449999999999997E-3</v>
      </c>
      <c r="T82">
        <v>2.1059999999999998E-3</v>
      </c>
    </row>
    <row r="83" spans="1:20" x14ac:dyDescent="0.15">
      <c r="A83">
        <v>10107</v>
      </c>
      <c r="B83">
        <v>19921130</v>
      </c>
      <c r="C83">
        <v>11</v>
      </c>
      <c r="D83" t="s">
        <v>91</v>
      </c>
      <c r="E83" t="s">
        <v>92</v>
      </c>
      <c r="F83">
        <v>8048</v>
      </c>
      <c r="K83">
        <v>93.125</v>
      </c>
      <c r="L83">
        <v>384873</v>
      </c>
      <c r="M83">
        <v>4.9296E-2</v>
      </c>
      <c r="N83">
        <v>275062</v>
      </c>
      <c r="O83">
        <v>32</v>
      </c>
      <c r="P83">
        <v>32</v>
      </c>
      <c r="Q83">
        <v>4.9296E-2</v>
      </c>
      <c r="R83">
        <v>4.0183000000000003E-2</v>
      </c>
      <c r="S83">
        <v>3.6954000000000001E-2</v>
      </c>
      <c r="T83">
        <v>3.0262000000000001E-2</v>
      </c>
    </row>
    <row r="84" spans="1:20" x14ac:dyDescent="0.15">
      <c r="A84">
        <v>10107</v>
      </c>
      <c r="B84">
        <v>19921231</v>
      </c>
      <c r="C84">
        <v>11</v>
      </c>
      <c r="D84" t="s">
        <v>91</v>
      </c>
      <c r="E84" t="s">
        <v>92</v>
      </c>
      <c r="F84">
        <v>8048</v>
      </c>
      <c r="K84">
        <v>85.375</v>
      </c>
      <c r="L84">
        <v>356460</v>
      </c>
      <c r="M84">
        <v>-8.3221000000000003E-2</v>
      </c>
      <c r="N84">
        <v>279000</v>
      </c>
      <c r="O84">
        <v>32</v>
      </c>
      <c r="P84">
        <v>32</v>
      </c>
      <c r="Q84">
        <v>-8.3221000000000003E-2</v>
      </c>
      <c r="R84">
        <v>1.7742000000000001E-2</v>
      </c>
      <c r="S84">
        <v>1.5533999999999999E-2</v>
      </c>
      <c r="T84">
        <v>1.0108000000000001E-2</v>
      </c>
    </row>
    <row r="85" spans="1:20" x14ac:dyDescent="0.15">
      <c r="A85">
        <v>10107</v>
      </c>
      <c r="B85">
        <v>19930129</v>
      </c>
      <c r="C85">
        <v>11</v>
      </c>
      <c r="D85" t="s">
        <v>91</v>
      </c>
      <c r="E85" t="s">
        <v>92</v>
      </c>
      <c r="F85">
        <v>8048</v>
      </c>
      <c r="K85">
        <v>86.5</v>
      </c>
      <c r="L85">
        <v>444067</v>
      </c>
      <c r="M85">
        <v>1.3176999999999999E-2</v>
      </c>
      <c r="N85">
        <v>279000</v>
      </c>
      <c r="O85">
        <v>32</v>
      </c>
      <c r="P85">
        <v>32</v>
      </c>
      <c r="Q85">
        <v>1.3176999999999999E-2</v>
      </c>
      <c r="R85">
        <v>1.2617E-2</v>
      </c>
      <c r="S85">
        <v>1.1302E-2</v>
      </c>
      <c r="T85">
        <v>7.0460000000000002E-3</v>
      </c>
    </row>
    <row r="86" spans="1:20" x14ac:dyDescent="0.15">
      <c r="A86">
        <v>10107</v>
      </c>
      <c r="B86">
        <v>19930226</v>
      </c>
      <c r="C86">
        <v>11</v>
      </c>
      <c r="D86" t="s">
        <v>91</v>
      </c>
      <c r="E86" t="s">
        <v>92</v>
      </c>
      <c r="F86">
        <v>8048</v>
      </c>
      <c r="K86">
        <v>83.375</v>
      </c>
      <c r="L86">
        <v>485629</v>
      </c>
      <c r="M86">
        <v>-3.6126999999999999E-2</v>
      </c>
      <c r="N86">
        <v>279000</v>
      </c>
      <c r="O86">
        <v>32</v>
      </c>
      <c r="P86">
        <v>32</v>
      </c>
      <c r="Q86">
        <v>-3.6126999999999999E-2</v>
      </c>
      <c r="R86">
        <v>5.4250000000000001E-3</v>
      </c>
      <c r="S86">
        <v>2.6640000000000001E-3</v>
      </c>
      <c r="T86">
        <v>1.0484E-2</v>
      </c>
    </row>
    <row r="87" spans="1:20" x14ac:dyDescent="0.15">
      <c r="A87">
        <v>10107</v>
      </c>
      <c r="B87">
        <v>19930331</v>
      </c>
      <c r="C87">
        <v>11</v>
      </c>
      <c r="D87" t="s">
        <v>91</v>
      </c>
      <c r="E87" t="s">
        <v>92</v>
      </c>
      <c r="F87">
        <v>8048</v>
      </c>
      <c r="K87">
        <v>92.5</v>
      </c>
      <c r="L87">
        <v>375894</v>
      </c>
      <c r="M87">
        <v>0.109445</v>
      </c>
      <c r="N87">
        <v>281000</v>
      </c>
      <c r="O87">
        <v>32</v>
      </c>
      <c r="P87">
        <v>32</v>
      </c>
      <c r="Q87">
        <v>0.109445</v>
      </c>
      <c r="R87">
        <v>2.5089E-2</v>
      </c>
      <c r="S87">
        <v>2.2658999999999999E-2</v>
      </c>
      <c r="T87">
        <v>1.8696999999999998E-2</v>
      </c>
    </row>
    <row r="88" spans="1:20" x14ac:dyDescent="0.15">
      <c r="A88">
        <v>10107</v>
      </c>
      <c r="B88">
        <v>19930430</v>
      </c>
      <c r="C88">
        <v>11</v>
      </c>
      <c r="D88" t="s">
        <v>91</v>
      </c>
      <c r="E88" t="s">
        <v>92</v>
      </c>
      <c r="F88">
        <v>8048</v>
      </c>
      <c r="K88">
        <v>85.5</v>
      </c>
      <c r="L88">
        <v>407381</v>
      </c>
      <c r="M88">
        <v>-7.5675999999999993E-2</v>
      </c>
      <c r="N88">
        <v>281000</v>
      </c>
      <c r="O88">
        <v>32</v>
      </c>
      <c r="P88">
        <v>32</v>
      </c>
      <c r="Q88">
        <v>-7.5675999999999993E-2</v>
      </c>
      <c r="R88">
        <v>-2.5391E-2</v>
      </c>
      <c r="S88">
        <v>-2.6714000000000002E-2</v>
      </c>
      <c r="T88">
        <v>-2.5416999999999999E-2</v>
      </c>
    </row>
    <row r="89" spans="1:20" x14ac:dyDescent="0.15">
      <c r="A89">
        <v>10107</v>
      </c>
      <c r="B89">
        <v>19930528</v>
      </c>
      <c r="C89">
        <v>11</v>
      </c>
      <c r="D89" t="s">
        <v>91</v>
      </c>
      <c r="E89" t="s">
        <v>92</v>
      </c>
      <c r="F89">
        <v>8048</v>
      </c>
      <c r="K89">
        <v>92.625</v>
      </c>
      <c r="L89">
        <v>409397</v>
      </c>
      <c r="M89">
        <v>8.3333000000000004E-2</v>
      </c>
      <c r="N89">
        <v>281000</v>
      </c>
      <c r="O89">
        <v>32</v>
      </c>
      <c r="P89">
        <v>32</v>
      </c>
      <c r="Q89">
        <v>8.3333000000000004E-2</v>
      </c>
      <c r="R89">
        <v>2.9572000000000001E-2</v>
      </c>
      <c r="S89">
        <v>2.6539E-2</v>
      </c>
      <c r="T89">
        <v>2.2717000000000001E-2</v>
      </c>
    </row>
    <row r="90" spans="1:20" x14ac:dyDescent="0.15">
      <c r="A90">
        <v>10107</v>
      </c>
      <c r="B90">
        <v>19930630</v>
      </c>
      <c r="C90">
        <v>11</v>
      </c>
      <c r="D90" t="s">
        <v>91</v>
      </c>
      <c r="E90" t="s">
        <v>92</v>
      </c>
      <c r="F90">
        <v>8048</v>
      </c>
      <c r="K90">
        <v>88</v>
      </c>
      <c r="L90">
        <v>381252</v>
      </c>
      <c r="M90">
        <v>-4.9932999999999998E-2</v>
      </c>
      <c r="N90">
        <v>282000</v>
      </c>
      <c r="O90">
        <v>32</v>
      </c>
      <c r="P90">
        <v>32</v>
      </c>
      <c r="Q90">
        <v>-4.9932999999999998E-2</v>
      </c>
      <c r="R90">
        <v>5.4339999999999996E-3</v>
      </c>
      <c r="S90">
        <v>3.2179999999999999E-3</v>
      </c>
      <c r="T90">
        <v>7.5500000000000003E-4</v>
      </c>
    </row>
    <row r="91" spans="1:20" x14ac:dyDescent="0.15">
      <c r="A91">
        <v>10107</v>
      </c>
      <c r="B91">
        <v>19930730</v>
      </c>
      <c r="C91">
        <v>11</v>
      </c>
      <c r="D91" t="s">
        <v>91</v>
      </c>
      <c r="E91" t="s">
        <v>92</v>
      </c>
      <c r="F91">
        <v>8048</v>
      </c>
      <c r="K91">
        <v>74</v>
      </c>
      <c r="L91">
        <v>621318</v>
      </c>
      <c r="M91">
        <v>-0.15909100000000001</v>
      </c>
      <c r="N91">
        <v>282000</v>
      </c>
      <c r="O91">
        <v>32</v>
      </c>
      <c r="P91">
        <v>32</v>
      </c>
      <c r="Q91">
        <v>-0.15909100000000001</v>
      </c>
      <c r="R91">
        <v>-8.0599999999999997E-4</v>
      </c>
      <c r="S91">
        <v>-2.153E-3</v>
      </c>
      <c r="T91">
        <v>-5.3270000000000001E-3</v>
      </c>
    </row>
    <row r="92" spans="1:20" x14ac:dyDescent="0.15">
      <c r="A92">
        <v>10107</v>
      </c>
      <c r="B92">
        <v>19930831</v>
      </c>
      <c r="C92">
        <v>11</v>
      </c>
      <c r="D92" t="s">
        <v>91</v>
      </c>
      <c r="E92" t="s">
        <v>92</v>
      </c>
      <c r="F92">
        <v>8048</v>
      </c>
      <c r="K92">
        <v>75.125</v>
      </c>
      <c r="L92">
        <v>587132</v>
      </c>
      <c r="M92">
        <v>1.5203E-2</v>
      </c>
      <c r="N92">
        <v>282000</v>
      </c>
      <c r="O92">
        <v>32</v>
      </c>
      <c r="P92">
        <v>32</v>
      </c>
      <c r="Q92">
        <v>1.5203E-2</v>
      </c>
      <c r="R92">
        <v>3.9496000000000003E-2</v>
      </c>
      <c r="S92">
        <v>3.6565E-2</v>
      </c>
      <c r="T92">
        <v>3.4431999999999997E-2</v>
      </c>
    </row>
    <row r="93" spans="1:20" x14ac:dyDescent="0.15">
      <c r="A93">
        <v>10107</v>
      </c>
      <c r="B93">
        <v>19930930</v>
      </c>
      <c r="C93">
        <v>11</v>
      </c>
      <c r="D93" t="s">
        <v>91</v>
      </c>
      <c r="E93" t="s">
        <v>92</v>
      </c>
      <c r="F93">
        <v>8048</v>
      </c>
      <c r="K93">
        <v>82.5</v>
      </c>
      <c r="L93">
        <v>364684</v>
      </c>
      <c r="M93">
        <v>9.8169999999999993E-2</v>
      </c>
      <c r="N93">
        <v>283808</v>
      </c>
      <c r="O93">
        <v>32</v>
      </c>
      <c r="P93">
        <v>32</v>
      </c>
      <c r="Q93">
        <v>9.8169999999999993E-2</v>
      </c>
      <c r="R93">
        <v>6.29E-4</v>
      </c>
      <c r="S93">
        <v>-1.353E-3</v>
      </c>
      <c r="T93">
        <v>-9.9880000000000004E-3</v>
      </c>
    </row>
    <row r="94" spans="1:20" x14ac:dyDescent="0.15">
      <c r="A94">
        <v>10107</v>
      </c>
      <c r="B94">
        <v>19931029</v>
      </c>
      <c r="C94">
        <v>11</v>
      </c>
      <c r="D94" t="s">
        <v>91</v>
      </c>
      <c r="E94" t="s">
        <v>92</v>
      </c>
      <c r="F94">
        <v>8048</v>
      </c>
      <c r="K94">
        <v>80.125</v>
      </c>
      <c r="L94">
        <v>429612</v>
      </c>
      <c r="M94">
        <v>-2.8788000000000001E-2</v>
      </c>
      <c r="N94">
        <v>283808</v>
      </c>
      <c r="O94">
        <v>32</v>
      </c>
      <c r="P94">
        <v>32</v>
      </c>
      <c r="Q94">
        <v>-2.8788000000000001E-2</v>
      </c>
      <c r="R94">
        <v>1.8051000000000001E-2</v>
      </c>
      <c r="S94">
        <v>1.6729999999999998E-2</v>
      </c>
      <c r="T94">
        <v>1.9393000000000001E-2</v>
      </c>
    </row>
    <row r="95" spans="1:20" x14ac:dyDescent="0.15">
      <c r="A95">
        <v>10107</v>
      </c>
      <c r="B95">
        <v>19931130</v>
      </c>
      <c r="C95">
        <v>11</v>
      </c>
      <c r="D95" t="s">
        <v>91</v>
      </c>
      <c r="E95" t="s">
        <v>92</v>
      </c>
      <c r="F95">
        <v>8048</v>
      </c>
      <c r="K95">
        <v>80</v>
      </c>
      <c r="L95">
        <v>303956</v>
      </c>
      <c r="M95">
        <v>-1.56E-3</v>
      </c>
      <c r="N95">
        <v>283808</v>
      </c>
      <c r="O95">
        <v>32</v>
      </c>
      <c r="P95">
        <v>32</v>
      </c>
      <c r="Q95">
        <v>-1.56E-3</v>
      </c>
      <c r="R95">
        <v>-1.7600000000000001E-2</v>
      </c>
      <c r="S95">
        <v>-2.0476000000000001E-2</v>
      </c>
      <c r="T95">
        <v>-1.2911000000000001E-2</v>
      </c>
    </row>
    <row r="96" spans="1:20" x14ac:dyDescent="0.15">
      <c r="A96">
        <v>10107</v>
      </c>
      <c r="B96">
        <v>19931231</v>
      </c>
      <c r="C96">
        <v>11</v>
      </c>
      <c r="D96" t="s">
        <v>91</v>
      </c>
      <c r="E96" t="s">
        <v>92</v>
      </c>
      <c r="F96">
        <v>8048</v>
      </c>
      <c r="K96">
        <v>80.625</v>
      </c>
      <c r="L96">
        <v>293937</v>
      </c>
      <c r="M96">
        <v>7.8130000000000005E-3</v>
      </c>
      <c r="N96">
        <v>284000</v>
      </c>
      <c r="O96">
        <v>32</v>
      </c>
      <c r="P96">
        <v>32</v>
      </c>
      <c r="Q96">
        <v>7.8130000000000005E-3</v>
      </c>
      <c r="R96">
        <v>1.9554999999999999E-2</v>
      </c>
      <c r="S96">
        <v>1.7528999999999999E-2</v>
      </c>
      <c r="T96">
        <v>1.0090999999999999E-2</v>
      </c>
    </row>
    <row r="97" spans="1:20" x14ac:dyDescent="0.15">
      <c r="A97">
        <v>10107</v>
      </c>
      <c r="B97">
        <v>19940131</v>
      </c>
      <c r="C97">
        <v>11</v>
      </c>
      <c r="D97" t="s">
        <v>91</v>
      </c>
      <c r="E97" t="s">
        <v>92</v>
      </c>
      <c r="F97">
        <v>8048</v>
      </c>
      <c r="K97">
        <v>85.125</v>
      </c>
      <c r="L97">
        <v>388566</v>
      </c>
      <c r="M97">
        <v>5.5814000000000002E-2</v>
      </c>
      <c r="N97">
        <v>284000</v>
      </c>
      <c r="O97">
        <v>32</v>
      </c>
      <c r="P97">
        <v>32</v>
      </c>
      <c r="Q97">
        <v>5.5814000000000002E-2</v>
      </c>
      <c r="R97">
        <v>3.1459000000000001E-2</v>
      </c>
      <c r="S97">
        <v>3.0071000000000001E-2</v>
      </c>
      <c r="T97">
        <v>3.2501000000000002E-2</v>
      </c>
    </row>
    <row r="98" spans="1:20" x14ac:dyDescent="0.15">
      <c r="A98">
        <v>10107</v>
      </c>
      <c r="B98">
        <v>19940228</v>
      </c>
      <c r="C98">
        <v>11</v>
      </c>
      <c r="D98" t="s">
        <v>91</v>
      </c>
      <c r="E98" t="s">
        <v>92</v>
      </c>
      <c r="F98">
        <v>8048</v>
      </c>
      <c r="K98">
        <v>82.5</v>
      </c>
      <c r="L98">
        <v>430151</v>
      </c>
      <c r="M98">
        <v>-3.0837E-2</v>
      </c>
      <c r="N98">
        <v>284000</v>
      </c>
      <c r="O98">
        <v>32</v>
      </c>
      <c r="P98">
        <v>32</v>
      </c>
      <c r="Q98">
        <v>-3.0837E-2</v>
      </c>
      <c r="R98">
        <v>-2.4206999999999999E-2</v>
      </c>
      <c r="S98">
        <v>-2.6759000000000002E-2</v>
      </c>
      <c r="T98">
        <v>-3.0044999999999999E-2</v>
      </c>
    </row>
    <row r="99" spans="1:20" x14ac:dyDescent="0.15">
      <c r="A99">
        <v>10107</v>
      </c>
      <c r="B99">
        <v>19940331</v>
      </c>
      <c r="C99">
        <v>11</v>
      </c>
      <c r="D99" t="s">
        <v>91</v>
      </c>
      <c r="E99" t="s">
        <v>92</v>
      </c>
      <c r="F99">
        <v>8048</v>
      </c>
      <c r="K99">
        <v>84.75</v>
      </c>
      <c r="L99">
        <v>432548</v>
      </c>
      <c r="M99">
        <v>2.7272999999999999E-2</v>
      </c>
      <c r="N99">
        <v>286000</v>
      </c>
      <c r="O99">
        <v>32</v>
      </c>
      <c r="P99">
        <v>32</v>
      </c>
      <c r="Q99">
        <v>2.7272999999999999E-2</v>
      </c>
      <c r="R99">
        <v>-4.5795000000000002E-2</v>
      </c>
      <c r="S99">
        <v>-4.7882000000000001E-2</v>
      </c>
      <c r="T99">
        <v>-4.5746000000000002E-2</v>
      </c>
    </row>
    <row r="100" spans="1:20" x14ac:dyDescent="0.15">
      <c r="A100">
        <v>10107</v>
      </c>
      <c r="B100">
        <v>19940429</v>
      </c>
      <c r="C100">
        <v>11</v>
      </c>
      <c r="D100" t="s">
        <v>91</v>
      </c>
      <c r="E100" t="s">
        <v>92</v>
      </c>
      <c r="F100">
        <v>8048</v>
      </c>
      <c r="K100">
        <v>92.5</v>
      </c>
      <c r="L100">
        <v>586917</v>
      </c>
      <c r="M100">
        <v>9.1444999999999999E-2</v>
      </c>
      <c r="N100">
        <v>286000</v>
      </c>
      <c r="O100">
        <v>32</v>
      </c>
      <c r="P100">
        <v>32</v>
      </c>
      <c r="Q100">
        <v>9.1444999999999999E-2</v>
      </c>
      <c r="R100">
        <v>9.495E-3</v>
      </c>
      <c r="S100">
        <v>8.0450000000000001E-3</v>
      </c>
      <c r="T100">
        <v>1.1531E-2</v>
      </c>
    </row>
    <row r="101" spans="1:20" x14ac:dyDescent="0.15">
      <c r="A101">
        <v>10107</v>
      </c>
      <c r="B101">
        <v>19940531</v>
      </c>
      <c r="C101">
        <v>11</v>
      </c>
      <c r="D101" t="s">
        <v>91</v>
      </c>
      <c r="E101" t="s">
        <v>92</v>
      </c>
      <c r="F101">
        <v>8048</v>
      </c>
      <c r="G101">
        <v>5523</v>
      </c>
      <c r="H101">
        <v>0</v>
      </c>
      <c r="I101">
        <v>1</v>
      </c>
      <c r="J101">
        <v>1</v>
      </c>
      <c r="K101">
        <v>53.75</v>
      </c>
      <c r="L101">
        <v>647218</v>
      </c>
      <c r="M101">
        <v>0.162162</v>
      </c>
      <c r="N101">
        <v>572000</v>
      </c>
      <c r="O101">
        <v>16</v>
      </c>
      <c r="P101">
        <v>16</v>
      </c>
      <c r="Q101">
        <v>0.162162</v>
      </c>
      <c r="R101">
        <v>9.3530000000000002E-3</v>
      </c>
      <c r="S101">
        <v>6.3619999999999996E-3</v>
      </c>
      <c r="T101">
        <v>1.2418999999999999E-2</v>
      </c>
    </row>
    <row r="102" spans="1:20" x14ac:dyDescent="0.15">
      <c r="A102">
        <v>10107</v>
      </c>
      <c r="B102">
        <v>19940630</v>
      </c>
      <c r="C102">
        <v>11</v>
      </c>
      <c r="D102" t="s">
        <v>91</v>
      </c>
      <c r="E102" t="s">
        <v>92</v>
      </c>
      <c r="F102">
        <v>8048</v>
      </c>
      <c r="K102">
        <v>51.625</v>
      </c>
      <c r="L102">
        <v>1529667</v>
      </c>
      <c r="M102">
        <v>-3.9535000000000001E-2</v>
      </c>
      <c r="N102">
        <v>581000</v>
      </c>
      <c r="O102">
        <v>16</v>
      </c>
      <c r="P102">
        <v>16</v>
      </c>
      <c r="Q102">
        <v>-3.9535000000000001E-2</v>
      </c>
      <c r="R102">
        <v>-2.7879999999999999E-2</v>
      </c>
      <c r="S102">
        <v>-3.0054999999999998E-2</v>
      </c>
      <c r="T102">
        <v>-2.6811999999999999E-2</v>
      </c>
    </row>
    <row r="103" spans="1:20" x14ac:dyDescent="0.15">
      <c r="A103">
        <v>10107</v>
      </c>
      <c r="B103">
        <v>19940729</v>
      </c>
      <c r="C103">
        <v>11</v>
      </c>
      <c r="D103" t="s">
        <v>91</v>
      </c>
      <c r="E103" t="s">
        <v>92</v>
      </c>
      <c r="F103">
        <v>8048</v>
      </c>
      <c r="K103">
        <v>51.5</v>
      </c>
      <c r="L103">
        <v>961392</v>
      </c>
      <c r="M103">
        <v>-2.421E-3</v>
      </c>
      <c r="N103">
        <v>581000</v>
      </c>
      <c r="O103">
        <v>16</v>
      </c>
      <c r="P103">
        <v>16</v>
      </c>
      <c r="Q103">
        <v>-2.421E-3</v>
      </c>
      <c r="R103">
        <v>3.0657E-2</v>
      </c>
      <c r="S103">
        <v>2.9283E-2</v>
      </c>
      <c r="T103">
        <v>3.1467000000000002E-2</v>
      </c>
    </row>
    <row r="104" spans="1:20" x14ac:dyDescent="0.15">
      <c r="A104">
        <v>10107</v>
      </c>
      <c r="B104">
        <v>19940831</v>
      </c>
      <c r="C104">
        <v>11</v>
      </c>
      <c r="D104" t="s">
        <v>91</v>
      </c>
      <c r="E104" t="s">
        <v>92</v>
      </c>
      <c r="F104">
        <v>8048</v>
      </c>
      <c r="K104">
        <v>58.125</v>
      </c>
      <c r="L104">
        <v>813535</v>
      </c>
      <c r="M104">
        <v>0.12864100000000001</v>
      </c>
      <c r="N104">
        <v>581000</v>
      </c>
      <c r="O104">
        <v>16</v>
      </c>
      <c r="P104">
        <v>16</v>
      </c>
      <c r="Q104">
        <v>0.12864100000000001</v>
      </c>
      <c r="R104">
        <v>4.2629E-2</v>
      </c>
      <c r="S104">
        <v>3.9724000000000002E-2</v>
      </c>
      <c r="T104">
        <v>3.7643000000000003E-2</v>
      </c>
    </row>
    <row r="105" spans="1:20" x14ac:dyDescent="0.15">
      <c r="A105">
        <v>10107</v>
      </c>
      <c r="B105">
        <v>19940930</v>
      </c>
      <c r="C105">
        <v>11</v>
      </c>
      <c r="D105" t="s">
        <v>91</v>
      </c>
      <c r="E105" t="s">
        <v>92</v>
      </c>
      <c r="F105">
        <v>8048</v>
      </c>
      <c r="K105">
        <v>56.125</v>
      </c>
      <c r="L105">
        <v>607905</v>
      </c>
      <c r="M105">
        <v>-3.4409000000000002E-2</v>
      </c>
      <c r="N105">
        <v>581000</v>
      </c>
      <c r="O105">
        <v>16</v>
      </c>
      <c r="P105">
        <v>16</v>
      </c>
      <c r="Q105">
        <v>-3.4409000000000002E-2</v>
      </c>
      <c r="R105">
        <v>-1.8338E-2</v>
      </c>
      <c r="S105">
        <v>-2.0351999999999999E-2</v>
      </c>
      <c r="T105">
        <v>-2.6897999999999998E-2</v>
      </c>
    </row>
    <row r="106" spans="1:20" x14ac:dyDescent="0.15">
      <c r="A106">
        <v>10107</v>
      </c>
      <c r="B106">
        <v>19941031</v>
      </c>
      <c r="C106">
        <v>11</v>
      </c>
      <c r="D106" t="s">
        <v>91</v>
      </c>
      <c r="E106" t="s">
        <v>92</v>
      </c>
      <c r="F106">
        <v>8048</v>
      </c>
      <c r="K106">
        <v>63</v>
      </c>
      <c r="L106">
        <v>756589</v>
      </c>
      <c r="M106">
        <v>0.12249400000000001</v>
      </c>
      <c r="N106">
        <v>582384</v>
      </c>
      <c r="O106">
        <v>16</v>
      </c>
      <c r="P106">
        <v>16</v>
      </c>
      <c r="Q106">
        <v>0.12249400000000001</v>
      </c>
      <c r="R106">
        <v>1.452E-2</v>
      </c>
      <c r="S106">
        <v>1.2999999999999999E-2</v>
      </c>
      <c r="T106">
        <v>2.0833999999999998E-2</v>
      </c>
    </row>
    <row r="107" spans="1:20" x14ac:dyDescent="0.15">
      <c r="A107">
        <v>10107</v>
      </c>
      <c r="B107">
        <v>19941130</v>
      </c>
      <c r="C107">
        <v>11</v>
      </c>
      <c r="D107" t="s">
        <v>91</v>
      </c>
      <c r="E107" t="s">
        <v>92</v>
      </c>
      <c r="F107">
        <v>8048</v>
      </c>
      <c r="K107">
        <v>62.875</v>
      </c>
      <c r="L107">
        <v>647698</v>
      </c>
      <c r="M107">
        <v>-1.9840000000000001E-3</v>
      </c>
      <c r="N107">
        <v>582384</v>
      </c>
      <c r="O107">
        <v>16</v>
      </c>
      <c r="P107">
        <v>16</v>
      </c>
      <c r="Q107">
        <v>-1.9840000000000001E-3</v>
      </c>
      <c r="R107">
        <v>-3.7206000000000003E-2</v>
      </c>
      <c r="S107">
        <v>-3.9980000000000002E-2</v>
      </c>
      <c r="T107">
        <v>-3.9504999999999998E-2</v>
      </c>
    </row>
    <row r="108" spans="1:20" x14ac:dyDescent="0.15">
      <c r="A108">
        <v>10107</v>
      </c>
      <c r="B108">
        <v>19941230</v>
      </c>
      <c r="C108">
        <v>11</v>
      </c>
      <c r="D108" t="s">
        <v>91</v>
      </c>
      <c r="E108" t="s">
        <v>92</v>
      </c>
      <c r="F108">
        <v>8048</v>
      </c>
      <c r="K108">
        <v>61.125</v>
      </c>
      <c r="L108">
        <v>671999</v>
      </c>
      <c r="M108">
        <v>-2.7833E-2</v>
      </c>
      <c r="N108">
        <v>581000</v>
      </c>
      <c r="O108">
        <v>16</v>
      </c>
      <c r="P108">
        <v>16</v>
      </c>
      <c r="Q108">
        <v>-2.7833E-2</v>
      </c>
      <c r="R108">
        <v>1.2579999999999999E-2</v>
      </c>
      <c r="S108">
        <v>1.0141000000000001E-2</v>
      </c>
      <c r="T108">
        <v>1.2298999999999999E-2</v>
      </c>
    </row>
    <row r="109" spans="1:20" x14ac:dyDescent="0.15">
      <c r="A109">
        <v>10107</v>
      </c>
      <c r="B109">
        <v>19950131</v>
      </c>
      <c r="C109">
        <v>11</v>
      </c>
      <c r="D109" t="s">
        <v>91</v>
      </c>
      <c r="E109" t="s">
        <v>92</v>
      </c>
      <c r="F109">
        <v>8048</v>
      </c>
      <c r="K109">
        <v>59.375</v>
      </c>
      <c r="L109">
        <v>702588</v>
      </c>
      <c r="M109">
        <v>-2.8629999999999999E-2</v>
      </c>
      <c r="N109">
        <v>581000</v>
      </c>
      <c r="O109">
        <v>16</v>
      </c>
      <c r="P109">
        <v>16</v>
      </c>
      <c r="Q109">
        <v>-2.8629999999999999E-2</v>
      </c>
      <c r="R109">
        <v>2.0353E-2</v>
      </c>
      <c r="S109">
        <v>1.8752999999999999E-2</v>
      </c>
      <c r="T109">
        <v>2.4278000000000001E-2</v>
      </c>
    </row>
    <row r="110" spans="1:20" x14ac:dyDescent="0.15">
      <c r="A110">
        <v>10107</v>
      </c>
      <c r="B110">
        <v>19950228</v>
      </c>
      <c r="C110">
        <v>11</v>
      </c>
      <c r="D110" t="s">
        <v>91</v>
      </c>
      <c r="E110" t="s">
        <v>92</v>
      </c>
      <c r="F110">
        <v>8048</v>
      </c>
      <c r="K110">
        <v>63</v>
      </c>
      <c r="L110">
        <v>629239</v>
      </c>
      <c r="M110">
        <v>6.1053000000000003E-2</v>
      </c>
      <c r="N110">
        <v>581000</v>
      </c>
      <c r="O110">
        <v>16</v>
      </c>
      <c r="P110">
        <v>16</v>
      </c>
      <c r="Q110">
        <v>6.1053000000000003E-2</v>
      </c>
      <c r="R110">
        <v>3.9647000000000002E-2</v>
      </c>
      <c r="S110">
        <v>3.7074000000000003E-2</v>
      </c>
      <c r="T110">
        <v>3.6074000000000002E-2</v>
      </c>
    </row>
    <row r="111" spans="1:20" x14ac:dyDescent="0.15">
      <c r="A111">
        <v>10107</v>
      </c>
      <c r="B111">
        <v>19950331</v>
      </c>
      <c r="C111">
        <v>11</v>
      </c>
      <c r="D111" t="s">
        <v>91</v>
      </c>
      <c r="E111" t="s">
        <v>92</v>
      </c>
      <c r="F111">
        <v>8048</v>
      </c>
      <c r="K111">
        <v>71.125</v>
      </c>
      <c r="L111">
        <v>894172</v>
      </c>
      <c r="M111">
        <v>0.128968</v>
      </c>
      <c r="N111">
        <v>584000</v>
      </c>
      <c r="O111">
        <v>16</v>
      </c>
      <c r="P111">
        <v>16</v>
      </c>
      <c r="Q111">
        <v>0.128968</v>
      </c>
      <c r="R111">
        <v>2.7064999999999999E-2</v>
      </c>
      <c r="S111">
        <v>2.4886999999999999E-2</v>
      </c>
      <c r="T111">
        <v>2.7328999999999999E-2</v>
      </c>
    </row>
    <row r="112" spans="1:20" x14ac:dyDescent="0.15">
      <c r="A112">
        <v>10107</v>
      </c>
      <c r="B112">
        <v>19950428</v>
      </c>
      <c r="C112">
        <v>11</v>
      </c>
      <c r="D112" t="s">
        <v>91</v>
      </c>
      <c r="E112" t="s">
        <v>92</v>
      </c>
      <c r="F112">
        <v>8048</v>
      </c>
      <c r="K112">
        <v>81.75</v>
      </c>
      <c r="L112">
        <v>818770</v>
      </c>
      <c r="M112">
        <v>0.14938499999999999</v>
      </c>
      <c r="N112">
        <v>585640</v>
      </c>
      <c r="O112">
        <v>16</v>
      </c>
      <c r="P112">
        <v>16</v>
      </c>
      <c r="Q112">
        <v>0.14938499999999999</v>
      </c>
      <c r="R112">
        <v>2.5048000000000001E-2</v>
      </c>
      <c r="S112">
        <v>2.3597E-2</v>
      </c>
      <c r="T112">
        <v>2.7959999999999999E-2</v>
      </c>
    </row>
    <row r="113" spans="1:20" x14ac:dyDescent="0.15">
      <c r="A113">
        <v>10107</v>
      </c>
      <c r="B113">
        <v>19950531</v>
      </c>
      <c r="C113">
        <v>11</v>
      </c>
      <c r="D113" t="s">
        <v>91</v>
      </c>
      <c r="E113" t="s">
        <v>92</v>
      </c>
      <c r="F113">
        <v>8048</v>
      </c>
      <c r="K113">
        <v>84.6875</v>
      </c>
      <c r="L113">
        <v>840330</v>
      </c>
      <c r="M113">
        <v>3.5933E-2</v>
      </c>
      <c r="N113">
        <v>585640</v>
      </c>
      <c r="O113">
        <v>16</v>
      </c>
      <c r="P113">
        <v>16</v>
      </c>
      <c r="Q113">
        <v>3.5933E-2</v>
      </c>
      <c r="R113">
        <v>3.3908000000000001E-2</v>
      </c>
      <c r="S113">
        <v>3.1129E-2</v>
      </c>
      <c r="T113">
        <v>3.6311999999999997E-2</v>
      </c>
    </row>
    <row r="114" spans="1:20" x14ac:dyDescent="0.15">
      <c r="A114">
        <v>10107</v>
      </c>
      <c r="B114">
        <v>19950630</v>
      </c>
      <c r="C114">
        <v>11</v>
      </c>
      <c r="D114" t="s">
        <v>91</v>
      </c>
      <c r="E114" t="s">
        <v>92</v>
      </c>
      <c r="F114">
        <v>8048</v>
      </c>
      <c r="K114">
        <v>90.375</v>
      </c>
      <c r="L114">
        <v>804345</v>
      </c>
      <c r="M114">
        <v>6.7158999999999996E-2</v>
      </c>
      <c r="N114">
        <v>588000</v>
      </c>
      <c r="O114">
        <v>16</v>
      </c>
      <c r="P114">
        <v>16</v>
      </c>
      <c r="Q114">
        <v>6.7158999999999996E-2</v>
      </c>
      <c r="R114">
        <v>3.1142E-2</v>
      </c>
      <c r="S114">
        <v>2.9211999999999998E-2</v>
      </c>
      <c r="T114">
        <v>2.1278999999999999E-2</v>
      </c>
    </row>
    <row r="115" spans="1:20" x14ac:dyDescent="0.15">
      <c r="A115">
        <v>10107</v>
      </c>
      <c r="B115">
        <v>19950731</v>
      </c>
      <c r="C115">
        <v>11</v>
      </c>
      <c r="D115" t="s">
        <v>91</v>
      </c>
      <c r="E115" t="s">
        <v>92</v>
      </c>
      <c r="F115">
        <v>8048</v>
      </c>
      <c r="K115">
        <v>90.5</v>
      </c>
      <c r="L115">
        <v>1467723</v>
      </c>
      <c r="M115">
        <v>1.3829999999999999E-3</v>
      </c>
      <c r="N115">
        <v>588000</v>
      </c>
      <c r="O115">
        <v>16</v>
      </c>
      <c r="P115">
        <v>16</v>
      </c>
      <c r="Q115">
        <v>1.3829999999999999E-3</v>
      </c>
      <c r="R115">
        <v>4.0800999999999997E-2</v>
      </c>
      <c r="S115">
        <v>3.8953000000000002E-2</v>
      </c>
      <c r="T115">
        <v>3.1775999999999999E-2</v>
      </c>
    </row>
    <row r="116" spans="1:20" x14ac:dyDescent="0.15">
      <c r="A116">
        <v>10107</v>
      </c>
      <c r="B116">
        <v>19950831</v>
      </c>
      <c r="C116">
        <v>11</v>
      </c>
      <c r="D116" t="s">
        <v>91</v>
      </c>
      <c r="E116" t="s">
        <v>92</v>
      </c>
      <c r="F116">
        <v>8048</v>
      </c>
      <c r="K116">
        <v>92.5</v>
      </c>
      <c r="L116">
        <v>1339888</v>
      </c>
      <c r="M116">
        <v>2.2099000000000001E-2</v>
      </c>
      <c r="N116">
        <v>588000</v>
      </c>
      <c r="O116">
        <v>16</v>
      </c>
      <c r="P116">
        <v>16</v>
      </c>
      <c r="Q116">
        <v>2.2099000000000001E-2</v>
      </c>
      <c r="R116">
        <v>9.2949999999999994E-3</v>
      </c>
      <c r="S116">
        <v>6.7980000000000002E-3</v>
      </c>
      <c r="T116">
        <v>-3.2000000000000003E-4</v>
      </c>
    </row>
    <row r="117" spans="1:20" x14ac:dyDescent="0.15">
      <c r="A117">
        <v>10107</v>
      </c>
      <c r="B117">
        <v>19950929</v>
      </c>
      <c r="C117">
        <v>11</v>
      </c>
      <c r="D117" t="s">
        <v>91</v>
      </c>
      <c r="E117" t="s">
        <v>92</v>
      </c>
      <c r="F117">
        <v>8048</v>
      </c>
      <c r="K117">
        <v>90.5</v>
      </c>
      <c r="L117">
        <v>1021997</v>
      </c>
      <c r="M117">
        <v>-2.1621999999999999E-2</v>
      </c>
      <c r="N117">
        <v>590000</v>
      </c>
      <c r="O117">
        <v>16</v>
      </c>
      <c r="P117">
        <v>16</v>
      </c>
      <c r="Q117">
        <v>-2.1621999999999999E-2</v>
      </c>
      <c r="R117">
        <v>3.6353999999999997E-2</v>
      </c>
      <c r="S117">
        <v>3.4640999999999998E-2</v>
      </c>
      <c r="T117">
        <v>4.0098000000000002E-2</v>
      </c>
    </row>
    <row r="118" spans="1:20" x14ac:dyDescent="0.15">
      <c r="A118">
        <v>10107</v>
      </c>
      <c r="B118">
        <v>19951031</v>
      </c>
      <c r="C118">
        <v>11</v>
      </c>
      <c r="D118" t="s">
        <v>91</v>
      </c>
      <c r="E118" t="s">
        <v>92</v>
      </c>
      <c r="F118">
        <v>8048</v>
      </c>
      <c r="K118">
        <v>100</v>
      </c>
      <c r="L118">
        <v>1403784</v>
      </c>
      <c r="M118">
        <v>0.104972</v>
      </c>
      <c r="N118">
        <v>590000</v>
      </c>
      <c r="O118">
        <v>16</v>
      </c>
      <c r="P118">
        <v>16</v>
      </c>
      <c r="Q118">
        <v>0.104972</v>
      </c>
      <c r="R118">
        <v>-1.1339E-2</v>
      </c>
      <c r="S118">
        <v>-1.2670000000000001E-2</v>
      </c>
      <c r="T118">
        <v>-4.9789999999999999E-3</v>
      </c>
    </row>
    <row r="119" spans="1:20" x14ac:dyDescent="0.15">
      <c r="A119">
        <v>10107</v>
      </c>
      <c r="B119">
        <v>19951130</v>
      </c>
      <c r="C119">
        <v>11</v>
      </c>
      <c r="D119" t="s">
        <v>91</v>
      </c>
      <c r="E119" t="s">
        <v>92</v>
      </c>
      <c r="F119">
        <v>8048</v>
      </c>
      <c r="K119">
        <v>87.125</v>
      </c>
      <c r="L119">
        <v>1176832</v>
      </c>
      <c r="M119">
        <v>-0.12875</v>
      </c>
      <c r="N119">
        <v>590000</v>
      </c>
      <c r="O119">
        <v>16</v>
      </c>
      <c r="P119">
        <v>16</v>
      </c>
      <c r="Q119">
        <v>-0.12875</v>
      </c>
      <c r="R119">
        <v>4.2771000000000003E-2</v>
      </c>
      <c r="S119">
        <v>4.0300999999999997E-2</v>
      </c>
      <c r="T119">
        <v>4.1049000000000002E-2</v>
      </c>
    </row>
    <row r="120" spans="1:20" x14ac:dyDescent="0.15">
      <c r="A120">
        <v>10107</v>
      </c>
      <c r="B120">
        <v>19951229</v>
      </c>
      <c r="C120">
        <v>11</v>
      </c>
      <c r="D120" t="s">
        <v>91</v>
      </c>
      <c r="E120" t="s">
        <v>92</v>
      </c>
      <c r="F120">
        <v>8048</v>
      </c>
      <c r="K120">
        <v>87.75</v>
      </c>
      <c r="L120">
        <v>1043014</v>
      </c>
      <c r="M120">
        <v>7.1739999999999998E-3</v>
      </c>
      <c r="N120">
        <v>590000</v>
      </c>
      <c r="O120">
        <v>16</v>
      </c>
      <c r="P120">
        <v>16</v>
      </c>
      <c r="Q120">
        <v>7.1739999999999998E-3</v>
      </c>
      <c r="R120">
        <v>1.5192000000000001E-2</v>
      </c>
      <c r="S120">
        <v>1.3354E-2</v>
      </c>
      <c r="T120">
        <v>1.7444000000000001E-2</v>
      </c>
    </row>
    <row r="121" spans="1:20" x14ac:dyDescent="0.15">
      <c r="A121">
        <v>10107</v>
      </c>
      <c r="B121">
        <v>19960131</v>
      </c>
      <c r="C121">
        <v>11</v>
      </c>
      <c r="D121" t="s">
        <v>91</v>
      </c>
      <c r="E121" t="s">
        <v>92</v>
      </c>
      <c r="F121">
        <v>8048</v>
      </c>
      <c r="K121">
        <v>92.5</v>
      </c>
      <c r="L121">
        <v>1294123</v>
      </c>
      <c r="M121">
        <v>5.4130999999999999E-2</v>
      </c>
      <c r="N121">
        <v>590000</v>
      </c>
      <c r="O121">
        <v>16</v>
      </c>
      <c r="P121">
        <v>16</v>
      </c>
      <c r="Q121">
        <v>5.4130999999999999E-2</v>
      </c>
      <c r="R121">
        <v>2.8121E-2</v>
      </c>
      <c r="S121">
        <v>2.6804999999999999E-2</v>
      </c>
      <c r="T121">
        <v>3.2617E-2</v>
      </c>
    </row>
    <row r="122" spans="1:20" x14ac:dyDescent="0.15">
      <c r="A122">
        <v>10107</v>
      </c>
      <c r="B122">
        <v>19960229</v>
      </c>
      <c r="C122">
        <v>11</v>
      </c>
      <c r="D122" t="s">
        <v>91</v>
      </c>
      <c r="E122" t="s">
        <v>92</v>
      </c>
      <c r="F122">
        <v>8048</v>
      </c>
      <c r="K122">
        <v>98.6875</v>
      </c>
      <c r="L122">
        <v>1039275</v>
      </c>
      <c r="M122">
        <v>6.6891999999999993E-2</v>
      </c>
      <c r="N122">
        <v>590000</v>
      </c>
      <c r="O122">
        <v>16</v>
      </c>
      <c r="P122">
        <v>16</v>
      </c>
      <c r="Q122">
        <v>6.6891999999999993E-2</v>
      </c>
      <c r="R122">
        <v>1.6352999999999999E-2</v>
      </c>
      <c r="S122">
        <v>1.4231000000000001E-2</v>
      </c>
      <c r="T122">
        <v>6.9340000000000001E-3</v>
      </c>
    </row>
    <row r="123" spans="1:20" x14ac:dyDescent="0.15">
      <c r="A123">
        <v>10107</v>
      </c>
      <c r="B123">
        <v>19960329</v>
      </c>
      <c r="C123">
        <v>11</v>
      </c>
      <c r="D123" t="s">
        <v>91</v>
      </c>
      <c r="E123" t="s">
        <v>92</v>
      </c>
      <c r="F123">
        <v>8048</v>
      </c>
      <c r="K123">
        <v>103.125</v>
      </c>
      <c r="L123">
        <v>1073939</v>
      </c>
      <c r="M123">
        <v>4.4964999999999998E-2</v>
      </c>
      <c r="N123">
        <v>595000</v>
      </c>
      <c r="O123">
        <v>16</v>
      </c>
      <c r="P123">
        <v>16</v>
      </c>
      <c r="Q123">
        <v>4.4964999999999998E-2</v>
      </c>
      <c r="R123">
        <v>1.0914E-2</v>
      </c>
      <c r="S123">
        <v>9.2110000000000004E-3</v>
      </c>
      <c r="T123">
        <v>7.9170000000000004E-3</v>
      </c>
    </row>
    <row r="124" spans="1:20" x14ac:dyDescent="0.15">
      <c r="A124">
        <v>10107</v>
      </c>
      <c r="B124">
        <v>19960430</v>
      </c>
      <c r="C124">
        <v>11</v>
      </c>
      <c r="D124" t="s">
        <v>91</v>
      </c>
      <c r="E124" t="s">
        <v>92</v>
      </c>
      <c r="F124">
        <v>8048</v>
      </c>
      <c r="K124">
        <v>113.25</v>
      </c>
      <c r="L124">
        <v>856243</v>
      </c>
      <c r="M124">
        <v>9.8182000000000005E-2</v>
      </c>
      <c r="N124">
        <v>595000</v>
      </c>
      <c r="O124">
        <v>16</v>
      </c>
      <c r="P124">
        <v>16</v>
      </c>
      <c r="Q124">
        <v>9.8182000000000005E-2</v>
      </c>
      <c r="R124">
        <v>2.5559999999999999E-2</v>
      </c>
      <c r="S124">
        <v>2.4315E-2</v>
      </c>
      <c r="T124">
        <v>1.3431E-2</v>
      </c>
    </row>
    <row r="125" spans="1:20" x14ac:dyDescent="0.15">
      <c r="A125">
        <v>10107</v>
      </c>
      <c r="B125">
        <v>19960531</v>
      </c>
      <c r="C125">
        <v>11</v>
      </c>
      <c r="D125" t="s">
        <v>91</v>
      </c>
      <c r="E125" t="s">
        <v>92</v>
      </c>
      <c r="F125">
        <v>8048</v>
      </c>
      <c r="K125">
        <v>118.75</v>
      </c>
      <c r="L125">
        <v>763195</v>
      </c>
      <c r="M125">
        <v>4.8564999999999997E-2</v>
      </c>
      <c r="N125">
        <v>595000</v>
      </c>
      <c r="O125">
        <v>16</v>
      </c>
      <c r="P125">
        <v>16</v>
      </c>
      <c r="Q125">
        <v>4.8564999999999997E-2</v>
      </c>
      <c r="R125">
        <v>2.681E-2</v>
      </c>
      <c r="S125">
        <v>2.4549999999999999E-2</v>
      </c>
      <c r="T125">
        <v>2.2852999999999998E-2</v>
      </c>
    </row>
    <row r="126" spans="1:20" x14ac:dyDescent="0.15">
      <c r="A126">
        <v>10107</v>
      </c>
      <c r="B126">
        <v>19960628</v>
      </c>
      <c r="C126">
        <v>11</v>
      </c>
      <c r="D126" t="s">
        <v>91</v>
      </c>
      <c r="E126" t="s">
        <v>92</v>
      </c>
      <c r="F126">
        <v>8048</v>
      </c>
      <c r="K126">
        <v>120.125</v>
      </c>
      <c r="L126">
        <v>816525</v>
      </c>
      <c r="M126">
        <v>1.1579000000000001E-2</v>
      </c>
      <c r="N126">
        <v>597000</v>
      </c>
      <c r="O126">
        <v>16</v>
      </c>
      <c r="P126">
        <v>16</v>
      </c>
      <c r="Q126">
        <v>1.1579000000000001E-2</v>
      </c>
      <c r="R126">
        <v>-8.2889999999999995E-3</v>
      </c>
      <c r="S126">
        <v>-9.8200000000000006E-3</v>
      </c>
      <c r="T126">
        <v>2.2569999999999999E-3</v>
      </c>
    </row>
    <row r="127" spans="1:20" x14ac:dyDescent="0.15">
      <c r="A127">
        <v>10107</v>
      </c>
      <c r="B127">
        <v>19960731</v>
      </c>
      <c r="C127">
        <v>11</v>
      </c>
      <c r="D127" t="s">
        <v>91</v>
      </c>
      <c r="E127" t="s">
        <v>92</v>
      </c>
      <c r="F127">
        <v>8048</v>
      </c>
      <c r="K127">
        <v>117.875</v>
      </c>
      <c r="L127">
        <v>1369388</v>
      </c>
      <c r="M127">
        <v>-1.873E-2</v>
      </c>
      <c r="N127">
        <v>597000</v>
      </c>
      <c r="O127">
        <v>16</v>
      </c>
      <c r="P127">
        <v>16</v>
      </c>
      <c r="Q127">
        <v>-1.873E-2</v>
      </c>
      <c r="R127">
        <v>-5.3849000000000001E-2</v>
      </c>
      <c r="S127">
        <v>-5.5285000000000001E-2</v>
      </c>
      <c r="T127">
        <v>-4.5747999999999997E-2</v>
      </c>
    </row>
    <row r="128" spans="1:20" x14ac:dyDescent="0.15">
      <c r="A128">
        <v>10107</v>
      </c>
      <c r="B128">
        <v>19960830</v>
      </c>
      <c r="C128">
        <v>11</v>
      </c>
      <c r="D128" t="s">
        <v>91</v>
      </c>
      <c r="E128" t="s">
        <v>92</v>
      </c>
      <c r="F128">
        <v>8048</v>
      </c>
      <c r="K128">
        <v>122.5</v>
      </c>
      <c r="L128">
        <v>721863</v>
      </c>
      <c r="M128">
        <v>3.9236E-2</v>
      </c>
      <c r="N128">
        <v>597000</v>
      </c>
      <c r="O128">
        <v>16</v>
      </c>
      <c r="P128">
        <v>16</v>
      </c>
      <c r="Q128">
        <v>3.9236E-2</v>
      </c>
      <c r="R128">
        <v>3.2451000000000001E-2</v>
      </c>
      <c r="S128">
        <v>3.0380999999999998E-2</v>
      </c>
      <c r="T128">
        <v>1.8814000000000001E-2</v>
      </c>
    </row>
    <row r="129" spans="1:20" x14ac:dyDescent="0.15">
      <c r="A129">
        <v>10107</v>
      </c>
      <c r="B129">
        <v>19960930</v>
      </c>
      <c r="C129">
        <v>11</v>
      </c>
      <c r="D129" t="s">
        <v>91</v>
      </c>
      <c r="E129" t="s">
        <v>92</v>
      </c>
      <c r="F129">
        <v>8048</v>
      </c>
      <c r="K129">
        <v>131.875</v>
      </c>
      <c r="L129">
        <v>821694</v>
      </c>
      <c r="M129">
        <v>7.6531000000000002E-2</v>
      </c>
      <c r="N129">
        <v>597000</v>
      </c>
      <c r="O129">
        <v>16</v>
      </c>
      <c r="P129">
        <v>16</v>
      </c>
      <c r="Q129">
        <v>7.6531000000000002E-2</v>
      </c>
      <c r="R129">
        <v>5.2984999999999997E-2</v>
      </c>
      <c r="S129">
        <v>5.1278999999999998E-2</v>
      </c>
      <c r="T129">
        <v>5.4172999999999999E-2</v>
      </c>
    </row>
    <row r="130" spans="1:20" x14ac:dyDescent="0.15">
      <c r="A130">
        <v>10107</v>
      </c>
      <c r="B130">
        <v>19961031</v>
      </c>
      <c r="C130">
        <v>11</v>
      </c>
      <c r="D130" t="s">
        <v>91</v>
      </c>
      <c r="E130" t="s">
        <v>92</v>
      </c>
      <c r="F130">
        <v>8048</v>
      </c>
      <c r="K130">
        <v>137.25</v>
      </c>
      <c r="L130">
        <v>843654</v>
      </c>
      <c r="M130">
        <v>4.0758000000000003E-2</v>
      </c>
      <c r="N130">
        <v>597000</v>
      </c>
      <c r="O130">
        <v>16</v>
      </c>
      <c r="P130">
        <v>16</v>
      </c>
      <c r="Q130">
        <v>4.0758000000000003E-2</v>
      </c>
      <c r="R130">
        <v>1.3672999999999999E-2</v>
      </c>
      <c r="S130">
        <v>1.2302E-2</v>
      </c>
      <c r="T130">
        <v>2.6131000000000001E-2</v>
      </c>
    </row>
    <row r="131" spans="1:20" x14ac:dyDescent="0.15">
      <c r="A131">
        <v>10107</v>
      </c>
      <c r="B131">
        <v>19961129</v>
      </c>
      <c r="C131">
        <v>11</v>
      </c>
      <c r="D131" t="s">
        <v>91</v>
      </c>
      <c r="E131" t="s">
        <v>92</v>
      </c>
      <c r="F131">
        <v>8048</v>
      </c>
      <c r="K131">
        <v>156.875</v>
      </c>
      <c r="L131">
        <v>1024312</v>
      </c>
      <c r="M131">
        <v>0.142987</v>
      </c>
      <c r="N131">
        <v>597000</v>
      </c>
      <c r="O131">
        <v>16</v>
      </c>
      <c r="P131">
        <v>16</v>
      </c>
      <c r="Q131">
        <v>0.142987</v>
      </c>
      <c r="R131">
        <v>6.5594E-2</v>
      </c>
      <c r="S131">
        <v>6.3621999999999998E-2</v>
      </c>
      <c r="T131">
        <v>7.3375999999999997E-2</v>
      </c>
    </row>
    <row r="132" spans="1:20" x14ac:dyDescent="0.15">
      <c r="A132">
        <v>10107</v>
      </c>
      <c r="B132">
        <v>19961231</v>
      </c>
      <c r="C132">
        <v>11</v>
      </c>
      <c r="D132" t="s">
        <v>91</v>
      </c>
      <c r="E132" t="s">
        <v>92</v>
      </c>
      <c r="F132">
        <v>8048</v>
      </c>
      <c r="G132">
        <v>5523</v>
      </c>
      <c r="H132">
        <v>0</v>
      </c>
      <c r="I132">
        <v>1</v>
      </c>
      <c r="J132">
        <v>1</v>
      </c>
      <c r="K132">
        <v>82.625</v>
      </c>
      <c r="L132">
        <v>1583262</v>
      </c>
      <c r="M132">
        <v>5.3386000000000003E-2</v>
      </c>
      <c r="N132">
        <v>1198000</v>
      </c>
      <c r="O132">
        <v>8</v>
      </c>
      <c r="P132">
        <v>8</v>
      </c>
      <c r="Q132">
        <v>5.3386000000000003E-2</v>
      </c>
      <c r="R132">
        <v>-1.1382E-2</v>
      </c>
      <c r="S132">
        <v>-1.307E-2</v>
      </c>
      <c r="T132">
        <v>-2.1505E-2</v>
      </c>
    </row>
    <row r="133" spans="1:20" x14ac:dyDescent="0.15">
      <c r="A133">
        <v>10107</v>
      </c>
      <c r="B133">
        <v>19970131</v>
      </c>
      <c r="C133">
        <v>11</v>
      </c>
      <c r="D133" t="s">
        <v>91</v>
      </c>
      <c r="E133" t="s">
        <v>92</v>
      </c>
      <c r="F133">
        <v>8048</v>
      </c>
      <c r="K133">
        <v>102</v>
      </c>
      <c r="L133">
        <v>1990370</v>
      </c>
      <c r="M133">
        <v>0.23449300000000001</v>
      </c>
      <c r="N133">
        <v>1198000</v>
      </c>
      <c r="O133">
        <v>8</v>
      </c>
      <c r="P133">
        <v>8</v>
      </c>
      <c r="Q133">
        <v>0.23449300000000001</v>
      </c>
      <c r="R133">
        <v>5.3441000000000002E-2</v>
      </c>
      <c r="S133">
        <v>5.2358000000000002E-2</v>
      </c>
      <c r="T133">
        <v>6.1317000000000003E-2</v>
      </c>
    </row>
    <row r="134" spans="1:20" x14ac:dyDescent="0.15">
      <c r="A134">
        <v>10107</v>
      </c>
      <c r="B134">
        <v>19970228</v>
      </c>
      <c r="C134">
        <v>11</v>
      </c>
      <c r="D134" t="s">
        <v>91</v>
      </c>
      <c r="E134" t="s">
        <v>92</v>
      </c>
      <c r="F134">
        <v>8048</v>
      </c>
      <c r="K134">
        <v>97.5</v>
      </c>
      <c r="L134">
        <v>1640764</v>
      </c>
      <c r="M134">
        <v>-4.4117999999999997E-2</v>
      </c>
      <c r="N134">
        <v>1198000</v>
      </c>
      <c r="O134">
        <v>8</v>
      </c>
      <c r="P134">
        <v>8</v>
      </c>
      <c r="Q134">
        <v>-4.4117999999999997E-2</v>
      </c>
      <c r="R134">
        <v>-1.067E-3</v>
      </c>
      <c r="S134">
        <v>-2.8019999999999998E-3</v>
      </c>
      <c r="T134">
        <v>5.9280000000000001E-3</v>
      </c>
    </row>
    <row r="135" spans="1:20" x14ac:dyDescent="0.15">
      <c r="A135">
        <v>10107</v>
      </c>
      <c r="B135">
        <v>19970331</v>
      </c>
      <c r="C135">
        <v>11</v>
      </c>
      <c r="D135" t="s">
        <v>91</v>
      </c>
      <c r="E135" t="s">
        <v>92</v>
      </c>
      <c r="F135">
        <v>8048</v>
      </c>
      <c r="K135">
        <v>91.6875</v>
      </c>
      <c r="L135">
        <v>1881786</v>
      </c>
      <c r="M135">
        <v>-5.9615000000000001E-2</v>
      </c>
      <c r="N135">
        <v>1191000</v>
      </c>
      <c r="O135">
        <v>8</v>
      </c>
      <c r="P135">
        <v>8</v>
      </c>
      <c r="Q135">
        <v>-5.9615000000000001E-2</v>
      </c>
      <c r="R135">
        <v>-4.4864000000000001E-2</v>
      </c>
      <c r="S135">
        <v>-4.6515000000000001E-2</v>
      </c>
      <c r="T135">
        <v>-4.2613999999999999E-2</v>
      </c>
    </row>
    <row r="136" spans="1:20" x14ac:dyDescent="0.15">
      <c r="A136">
        <v>10107</v>
      </c>
      <c r="B136">
        <v>19970430</v>
      </c>
      <c r="C136">
        <v>11</v>
      </c>
      <c r="D136" t="s">
        <v>91</v>
      </c>
      <c r="E136" t="s">
        <v>92</v>
      </c>
      <c r="F136">
        <v>8048</v>
      </c>
      <c r="K136">
        <v>121.5</v>
      </c>
      <c r="L136">
        <v>2409661</v>
      </c>
      <c r="M136">
        <v>0.32515300000000003</v>
      </c>
      <c r="N136">
        <v>1191000</v>
      </c>
      <c r="O136">
        <v>8</v>
      </c>
      <c r="P136">
        <v>8</v>
      </c>
      <c r="Q136">
        <v>0.32515300000000003</v>
      </c>
      <c r="R136">
        <v>4.2396000000000003E-2</v>
      </c>
      <c r="S136">
        <v>4.1181000000000002E-2</v>
      </c>
      <c r="T136">
        <v>5.8406E-2</v>
      </c>
    </row>
    <row r="137" spans="1:20" x14ac:dyDescent="0.15">
      <c r="A137">
        <v>10107</v>
      </c>
      <c r="B137">
        <v>19970530</v>
      </c>
      <c r="C137">
        <v>11</v>
      </c>
      <c r="D137" t="s">
        <v>91</v>
      </c>
      <c r="E137" t="s">
        <v>92</v>
      </c>
      <c r="F137">
        <v>8048</v>
      </c>
      <c r="K137">
        <v>124</v>
      </c>
      <c r="L137">
        <v>1647301</v>
      </c>
      <c r="M137">
        <v>2.0576000000000001E-2</v>
      </c>
      <c r="N137">
        <v>1191000</v>
      </c>
      <c r="O137">
        <v>8</v>
      </c>
      <c r="P137">
        <v>8</v>
      </c>
      <c r="Q137">
        <v>2.0576000000000001E-2</v>
      </c>
      <c r="R137">
        <v>7.1639999999999995E-2</v>
      </c>
      <c r="S137">
        <v>6.9787000000000002E-2</v>
      </c>
      <c r="T137">
        <v>5.8576999999999997E-2</v>
      </c>
    </row>
    <row r="138" spans="1:20" x14ac:dyDescent="0.15">
      <c r="A138">
        <v>10107</v>
      </c>
      <c r="B138">
        <v>19970630</v>
      </c>
      <c r="C138">
        <v>11</v>
      </c>
      <c r="D138" t="s">
        <v>91</v>
      </c>
      <c r="E138" t="s">
        <v>92</v>
      </c>
      <c r="F138">
        <v>8048</v>
      </c>
      <c r="K138">
        <v>126.375</v>
      </c>
      <c r="L138">
        <v>1248304</v>
      </c>
      <c r="M138">
        <v>1.9153E-2</v>
      </c>
      <c r="N138">
        <v>1204000</v>
      </c>
      <c r="O138">
        <v>8</v>
      </c>
      <c r="P138">
        <v>8</v>
      </c>
      <c r="Q138">
        <v>1.9153E-2</v>
      </c>
      <c r="R138">
        <v>4.4081000000000002E-2</v>
      </c>
      <c r="S138">
        <v>4.2689999999999999E-2</v>
      </c>
      <c r="T138">
        <v>4.3452999999999999E-2</v>
      </c>
    </row>
    <row r="139" spans="1:20" x14ac:dyDescent="0.15">
      <c r="A139">
        <v>10107</v>
      </c>
      <c r="B139">
        <v>19970731</v>
      </c>
      <c r="C139">
        <v>11</v>
      </c>
      <c r="D139" t="s">
        <v>91</v>
      </c>
      <c r="E139" t="s">
        <v>92</v>
      </c>
      <c r="F139">
        <v>8048</v>
      </c>
      <c r="K139">
        <v>141.5</v>
      </c>
      <c r="L139">
        <v>2144034</v>
      </c>
      <c r="M139">
        <v>0.119683</v>
      </c>
      <c r="N139">
        <v>1204000</v>
      </c>
      <c r="O139">
        <v>8</v>
      </c>
      <c r="P139">
        <v>8</v>
      </c>
      <c r="Q139">
        <v>0.119683</v>
      </c>
      <c r="R139">
        <v>7.6512999999999998E-2</v>
      </c>
      <c r="S139">
        <v>7.5201000000000004E-2</v>
      </c>
      <c r="T139">
        <v>7.8122999999999998E-2</v>
      </c>
    </row>
    <row r="140" spans="1:20" x14ac:dyDescent="0.15">
      <c r="A140">
        <v>10107</v>
      </c>
      <c r="B140">
        <v>19970829</v>
      </c>
      <c r="C140">
        <v>11</v>
      </c>
      <c r="D140" t="s">
        <v>91</v>
      </c>
      <c r="E140" t="s">
        <v>92</v>
      </c>
      <c r="F140">
        <v>8048</v>
      </c>
      <c r="K140">
        <v>132.1875</v>
      </c>
      <c r="L140">
        <v>1479293</v>
      </c>
      <c r="M140">
        <v>-6.5812999999999997E-2</v>
      </c>
      <c r="N140">
        <v>1204000</v>
      </c>
      <c r="O140">
        <v>8</v>
      </c>
      <c r="P140">
        <v>8</v>
      </c>
      <c r="Q140">
        <v>-6.5812999999999997E-2</v>
      </c>
      <c r="R140">
        <v>-3.6319999999999998E-2</v>
      </c>
      <c r="S140">
        <v>-3.7678000000000003E-2</v>
      </c>
      <c r="T140">
        <v>-5.7445999999999997E-2</v>
      </c>
    </row>
    <row r="141" spans="1:20" x14ac:dyDescent="0.15">
      <c r="A141">
        <v>10107</v>
      </c>
      <c r="B141">
        <v>19970930</v>
      </c>
      <c r="C141">
        <v>11</v>
      </c>
      <c r="D141" t="s">
        <v>91</v>
      </c>
      <c r="E141" t="s">
        <v>92</v>
      </c>
      <c r="F141">
        <v>8048</v>
      </c>
      <c r="K141">
        <v>132.3125</v>
      </c>
      <c r="L141">
        <v>1542885</v>
      </c>
      <c r="M141">
        <v>9.4600000000000001E-4</v>
      </c>
      <c r="N141">
        <v>1207000</v>
      </c>
      <c r="O141">
        <v>8</v>
      </c>
      <c r="P141">
        <v>8</v>
      </c>
      <c r="Q141">
        <v>9.4600000000000001E-4</v>
      </c>
      <c r="R141">
        <v>5.8452999999999998E-2</v>
      </c>
      <c r="S141">
        <v>5.7049000000000002E-2</v>
      </c>
      <c r="T141">
        <v>5.3154E-2</v>
      </c>
    </row>
    <row r="142" spans="1:20" x14ac:dyDescent="0.15">
      <c r="A142">
        <v>10107</v>
      </c>
      <c r="B142">
        <v>19971031</v>
      </c>
      <c r="C142">
        <v>11</v>
      </c>
      <c r="D142" t="s">
        <v>91</v>
      </c>
      <c r="E142" t="s">
        <v>92</v>
      </c>
      <c r="F142">
        <v>8048</v>
      </c>
      <c r="K142">
        <v>130</v>
      </c>
      <c r="L142">
        <v>1949517</v>
      </c>
      <c r="M142">
        <v>-1.7478E-2</v>
      </c>
      <c r="N142">
        <v>1207000</v>
      </c>
      <c r="O142">
        <v>8</v>
      </c>
      <c r="P142">
        <v>8</v>
      </c>
      <c r="Q142">
        <v>-1.7478E-2</v>
      </c>
      <c r="R142">
        <v>-3.4431999999999997E-2</v>
      </c>
      <c r="S142">
        <v>-3.5501999999999999E-2</v>
      </c>
      <c r="T142">
        <v>-3.4478000000000002E-2</v>
      </c>
    </row>
    <row r="143" spans="1:20" x14ac:dyDescent="0.15">
      <c r="A143">
        <v>10107</v>
      </c>
      <c r="B143">
        <v>19971128</v>
      </c>
      <c r="C143">
        <v>11</v>
      </c>
      <c r="D143" t="s">
        <v>91</v>
      </c>
      <c r="E143" t="s">
        <v>92</v>
      </c>
      <c r="F143">
        <v>8048</v>
      </c>
      <c r="K143">
        <v>141.5</v>
      </c>
      <c r="L143">
        <v>1174645</v>
      </c>
      <c r="M143">
        <v>8.8461999999999999E-2</v>
      </c>
      <c r="N143">
        <v>1207000</v>
      </c>
      <c r="O143">
        <v>8</v>
      </c>
      <c r="P143">
        <v>8</v>
      </c>
      <c r="Q143">
        <v>8.8461999999999999E-2</v>
      </c>
      <c r="R143">
        <v>3.0353999999999999E-2</v>
      </c>
      <c r="S143">
        <v>2.8840999999999999E-2</v>
      </c>
      <c r="T143">
        <v>4.4587000000000002E-2</v>
      </c>
    </row>
    <row r="144" spans="1:20" x14ac:dyDescent="0.15">
      <c r="A144">
        <v>10107</v>
      </c>
      <c r="B144">
        <v>19971231</v>
      </c>
      <c r="C144">
        <v>11</v>
      </c>
      <c r="D144" t="s">
        <v>91</v>
      </c>
      <c r="E144" t="s">
        <v>92</v>
      </c>
      <c r="F144">
        <v>8048</v>
      </c>
      <c r="K144">
        <v>129.25</v>
      </c>
      <c r="L144">
        <v>1868560</v>
      </c>
      <c r="M144">
        <v>-8.6571999999999996E-2</v>
      </c>
      <c r="N144">
        <v>1207000</v>
      </c>
      <c r="O144">
        <v>8</v>
      </c>
      <c r="P144">
        <v>8</v>
      </c>
      <c r="Q144">
        <v>-8.6571999999999996E-2</v>
      </c>
      <c r="R144">
        <v>1.7822000000000001E-2</v>
      </c>
      <c r="S144">
        <v>1.6306999999999999E-2</v>
      </c>
      <c r="T144">
        <v>1.5731999999999999E-2</v>
      </c>
    </row>
    <row r="145" spans="1:20" x14ac:dyDescent="0.15">
      <c r="A145">
        <v>10107</v>
      </c>
      <c r="B145">
        <v>19980130</v>
      </c>
      <c r="C145">
        <v>11</v>
      </c>
      <c r="D145" t="s">
        <v>91</v>
      </c>
      <c r="E145" t="s">
        <v>92</v>
      </c>
      <c r="F145">
        <v>8048</v>
      </c>
      <c r="K145">
        <v>149.1875</v>
      </c>
      <c r="L145">
        <v>1885365</v>
      </c>
      <c r="M145">
        <v>0.154255</v>
      </c>
      <c r="N145">
        <v>1207000</v>
      </c>
      <c r="O145">
        <v>8</v>
      </c>
      <c r="P145">
        <v>8</v>
      </c>
      <c r="Q145">
        <v>0.154255</v>
      </c>
      <c r="R145">
        <v>4.5110000000000003E-3</v>
      </c>
      <c r="S145">
        <v>3.6329999999999999E-3</v>
      </c>
      <c r="T145">
        <v>1.0149999999999999E-2</v>
      </c>
    </row>
    <row r="146" spans="1:20" x14ac:dyDescent="0.15">
      <c r="A146">
        <v>10107</v>
      </c>
      <c r="B146">
        <v>19980227</v>
      </c>
      <c r="C146">
        <v>11</v>
      </c>
      <c r="D146" t="s">
        <v>91</v>
      </c>
      <c r="E146" t="s">
        <v>92</v>
      </c>
      <c r="F146">
        <v>8048</v>
      </c>
      <c r="G146">
        <v>5523</v>
      </c>
      <c r="H146">
        <v>0</v>
      </c>
      <c r="I146">
        <v>1</v>
      </c>
      <c r="J146">
        <v>1</v>
      </c>
      <c r="K146">
        <v>84.75</v>
      </c>
      <c r="L146">
        <v>2352682</v>
      </c>
      <c r="M146">
        <v>0.136154</v>
      </c>
      <c r="N146">
        <v>2414000</v>
      </c>
      <c r="O146">
        <v>4</v>
      </c>
      <c r="P146">
        <v>4</v>
      </c>
      <c r="Q146">
        <v>0.136154</v>
      </c>
      <c r="R146">
        <v>7.3320999999999997E-2</v>
      </c>
      <c r="S146">
        <v>7.1816000000000005E-2</v>
      </c>
      <c r="T146">
        <v>7.0448999999999998E-2</v>
      </c>
    </row>
    <row r="147" spans="1:20" x14ac:dyDescent="0.15">
      <c r="A147">
        <v>10107</v>
      </c>
      <c r="B147">
        <v>19980331</v>
      </c>
      <c r="C147">
        <v>11</v>
      </c>
      <c r="D147" t="s">
        <v>91</v>
      </c>
      <c r="E147" t="s">
        <v>92</v>
      </c>
      <c r="F147">
        <v>8048</v>
      </c>
      <c r="K147">
        <v>89.5</v>
      </c>
      <c r="L147">
        <v>2813645</v>
      </c>
      <c r="M147">
        <v>5.6047E-2</v>
      </c>
      <c r="N147">
        <v>2464072</v>
      </c>
      <c r="O147">
        <v>4</v>
      </c>
      <c r="P147">
        <v>4</v>
      </c>
      <c r="Q147">
        <v>5.6047E-2</v>
      </c>
      <c r="R147">
        <v>5.1272999999999999E-2</v>
      </c>
      <c r="S147">
        <v>5.0015999999999998E-2</v>
      </c>
      <c r="T147">
        <v>4.9945999999999997E-2</v>
      </c>
    </row>
    <row r="148" spans="1:20" x14ac:dyDescent="0.15">
      <c r="A148">
        <v>10107</v>
      </c>
      <c r="B148">
        <v>19980430</v>
      </c>
      <c r="C148">
        <v>11</v>
      </c>
      <c r="D148" t="s">
        <v>91</v>
      </c>
      <c r="E148" t="s">
        <v>92</v>
      </c>
      <c r="F148">
        <v>8048</v>
      </c>
      <c r="K148">
        <v>90.125</v>
      </c>
      <c r="L148">
        <v>2601052</v>
      </c>
      <c r="M148">
        <v>6.9829999999999996E-3</v>
      </c>
      <c r="N148">
        <v>2464072</v>
      </c>
      <c r="O148">
        <v>4</v>
      </c>
      <c r="P148">
        <v>4</v>
      </c>
      <c r="Q148">
        <v>6.9829999999999996E-3</v>
      </c>
      <c r="R148">
        <v>1.0924E-2</v>
      </c>
      <c r="S148">
        <v>9.9229999999999995E-3</v>
      </c>
      <c r="T148">
        <v>9.0760000000000007E-3</v>
      </c>
    </row>
    <row r="149" spans="1:20" x14ac:dyDescent="0.15">
      <c r="A149">
        <v>10107</v>
      </c>
      <c r="B149">
        <v>19980529</v>
      </c>
      <c r="C149">
        <v>11</v>
      </c>
      <c r="D149" t="s">
        <v>91</v>
      </c>
      <c r="E149" t="s">
        <v>92</v>
      </c>
      <c r="F149">
        <v>8048</v>
      </c>
      <c r="K149">
        <v>84.8125</v>
      </c>
      <c r="L149">
        <v>2802361</v>
      </c>
      <c r="M149">
        <v>-5.8945999999999998E-2</v>
      </c>
      <c r="N149">
        <v>2464072</v>
      </c>
      <c r="O149">
        <v>4</v>
      </c>
      <c r="P149">
        <v>4</v>
      </c>
      <c r="Q149">
        <v>-5.8945999999999998E-2</v>
      </c>
      <c r="R149">
        <v>-2.5746000000000002E-2</v>
      </c>
      <c r="S149">
        <v>-2.7038E-2</v>
      </c>
      <c r="T149">
        <v>-1.8825999999999999E-2</v>
      </c>
    </row>
    <row r="150" spans="1:20" x14ac:dyDescent="0.15">
      <c r="A150">
        <v>10107</v>
      </c>
      <c r="B150">
        <v>19980630</v>
      </c>
      <c r="C150">
        <v>11</v>
      </c>
      <c r="D150" t="s">
        <v>91</v>
      </c>
      <c r="E150" t="s">
        <v>92</v>
      </c>
      <c r="F150">
        <v>8048</v>
      </c>
      <c r="K150">
        <v>108.375</v>
      </c>
      <c r="L150">
        <v>3106879</v>
      </c>
      <c r="M150">
        <v>0.27781899999999998</v>
      </c>
      <c r="N150">
        <v>2484636</v>
      </c>
      <c r="O150">
        <v>4</v>
      </c>
      <c r="P150">
        <v>4</v>
      </c>
      <c r="Q150">
        <v>0.27781899999999998</v>
      </c>
      <c r="R150">
        <v>3.1838999999999999E-2</v>
      </c>
      <c r="S150">
        <v>3.0620000000000001E-2</v>
      </c>
      <c r="T150">
        <v>3.9438000000000001E-2</v>
      </c>
    </row>
    <row r="151" spans="1:20" x14ac:dyDescent="0.15">
      <c r="A151">
        <v>10107</v>
      </c>
      <c r="B151">
        <v>19980731</v>
      </c>
      <c r="C151">
        <v>11</v>
      </c>
      <c r="D151" t="s">
        <v>91</v>
      </c>
      <c r="E151" t="s">
        <v>92</v>
      </c>
      <c r="F151">
        <v>8048</v>
      </c>
      <c r="K151">
        <v>109.9375</v>
      </c>
      <c r="L151">
        <v>3106531</v>
      </c>
      <c r="M151">
        <v>1.4418E-2</v>
      </c>
      <c r="N151">
        <v>2484636</v>
      </c>
      <c r="O151">
        <v>4</v>
      </c>
      <c r="P151">
        <v>4</v>
      </c>
      <c r="Q151">
        <v>1.4418E-2</v>
      </c>
      <c r="R151">
        <v>-2.3376999999999998E-2</v>
      </c>
      <c r="S151">
        <v>-2.4353E-2</v>
      </c>
      <c r="T151">
        <v>-1.1615E-2</v>
      </c>
    </row>
    <row r="152" spans="1:20" x14ac:dyDescent="0.15">
      <c r="A152">
        <v>10107</v>
      </c>
      <c r="B152">
        <v>19980831</v>
      </c>
      <c r="C152">
        <v>11</v>
      </c>
      <c r="D152" t="s">
        <v>91</v>
      </c>
      <c r="E152" t="s">
        <v>92</v>
      </c>
      <c r="F152">
        <v>8048</v>
      </c>
      <c r="K152">
        <v>95.9375</v>
      </c>
      <c r="L152">
        <v>3435782</v>
      </c>
      <c r="M152">
        <v>-0.12734500000000001</v>
      </c>
      <c r="N152">
        <v>2484636</v>
      </c>
      <c r="O152">
        <v>4</v>
      </c>
      <c r="P152">
        <v>4</v>
      </c>
      <c r="Q152">
        <v>-0.12734500000000001</v>
      </c>
      <c r="R152">
        <v>-0.15786</v>
      </c>
      <c r="S152">
        <v>-0.159168</v>
      </c>
      <c r="T152">
        <v>-0.14579700000000001</v>
      </c>
    </row>
    <row r="153" spans="1:20" x14ac:dyDescent="0.15">
      <c r="A153">
        <v>10107</v>
      </c>
      <c r="B153">
        <v>19980930</v>
      </c>
      <c r="C153">
        <v>11</v>
      </c>
      <c r="D153" t="s">
        <v>91</v>
      </c>
      <c r="E153" t="s">
        <v>92</v>
      </c>
      <c r="F153">
        <v>8048</v>
      </c>
      <c r="K153">
        <v>110.0625</v>
      </c>
      <c r="L153">
        <v>3060195</v>
      </c>
      <c r="M153">
        <v>0.147231</v>
      </c>
      <c r="N153">
        <v>2488000</v>
      </c>
      <c r="O153">
        <v>4</v>
      </c>
      <c r="P153">
        <v>4</v>
      </c>
      <c r="Q153">
        <v>0.147231</v>
      </c>
      <c r="R153">
        <v>6.3813999999999996E-2</v>
      </c>
      <c r="S153">
        <v>6.2295000000000003E-2</v>
      </c>
      <c r="T153">
        <v>6.2396E-2</v>
      </c>
    </row>
    <row r="154" spans="1:20" x14ac:dyDescent="0.15">
      <c r="A154">
        <v>10107</v>
      </c>
      <c r="B154">
        <v>19981030</v>
      </c>
      <c r="C154">
        <v>11</v>
      </c>
      <c r="D154" t="s">
        <v>91</v>
      </c>
      <c r="E154" t="s">
        <v>92</v>
      </c>
      <c r="F154">
        <v>8048</v>
      </c>
      <c r="K154">
        <v>105.875</v>
      </c>
      <c r="L154">
        <v>4187730</v>
      </c>
      <c r="M154">
        <v>-3.8046999999999997E-2</v>
      </c>
      <c r="N154">
        <v>2493567</v>
      </c>
      <c r="O154">
        <v>4</v>
      </c>
      <c r="P154">
        <v>4</v>
      </c>
      <c r="Q154">
        <v>-3.8046999999999997E-2</v>
      </c>
      <c r="R154">
        <v>7.4406E-2</v>
      </c>
      <c r="S154">
        <v>7.3388999999999996E-2</v>
      </c>
      <c r="T154">
        <v>8.0294000000000004E-2</v>
      </c>
    </row>
    <row r="155" spans="1:20" x14ac:dyDescent="0.15">
      <c r="A155">
        <v>10107</v>
      </c>
      <c r="B155">
        <v>19981130</v>
      </c>
      <c r="C155">
        <v>11</v>
      </c>
      <c r="D155" t="s">
        <v>91</v>
      </c>
      <c r="E155" t="s">
        <v>92</v>
      </c>
      <c r="F155">
        <v>8048</v>
      </c>
      <c r="K155">
        <v>122</v>
      </c>
      <c r="L155">
        <v>2957360</v>
      </c>
      <c r="M155">
        <v>0.15230199999999999</v>
      </c>
      <c r="N155">
        <v>2493567</v>
      </c>
      <c r="O155">
        <v>4</v>
      </c>
      <c r="P155">
        <v>4</v>
      </c>
      <c r="Q155">
        <v>0.15230199999999999</v>
      </c>
      <c r="R155">
        <v>6.2001000000000001E-2</v>
      </c>
      <c r="S155">
        <v>6.0593000000000001E-2</v>
      </c>
      <c r="T155">
        <v>5.9125999999999998E-2</v>
      </c>
    </row>
    <row r="156" spans="1:20" x14ac:dyDescent="0.15">
      <c r="A156">
        <v>10107</v>
      </c>
      <c r="B156">
        <v>19981231</v>
      </c>
      <c r="C156">
        <v>11</v>
      </c>
      <c r="D156" t="s">
        <v>91</v>
      </c>
      <c r="E156" t="s">
        <v>92</v>
      </c>
      <c r="F156">
        <v>8048</v>
      </c>
      <c r="K156">
        <v>138.6875</v>
      </c>
      <c r="L156">
        <v>2836394</v>
      </c>
      <c r="M156">
        <v>0.13678299999999999</v>
      </c>
      <c r="N156">
        <v>2470000</v>
      </c>
      <c r="O156">
        <v>4</v>
      </c>
      <c r="P156">
        <v>4</v>
      </c>
      <c r="Q156">
        <v>0.13678299999999999</v>
      </c>
      <c r="R156">
        <v>6.3058000000000003E-2</v>
      </c>
      <c r="S156">
        <v>6.1731000000000001E-2</v>
      </c>
      <c r="T156">
        <v>5.6375000000000001E-2</v>
      </c>
    </row>
    <row r="157" spans="1:20" x14ac:dyDescent="0.15">
      <c r="A157">
        <v>10107</v>
      </c>
      <c r="B157">
        <v>19990129</v>
      </c>
      <c r="C157">
        <v>11</v>
      </c>
      <c r="D157" t="s">
        <v>91</v>
      </c>
      <c r="E157" t="s">
        <v>92</v>
      </c>
      <c r="F157">
        <v>8048</v>
      </c>
      <c r="K157">
        <v>175</v>
      </c>
      <c r="L157">
        <v>3777876</v>
      </c>
      <c r="M157">
        <v>0.26183000000000001</v>
      </c>
      <c r="N157">
        <v>2523459</v>
      </c>
      <c r="O157">
        <v>4</v>
      </c>
      <c r="P157">
        <v>4</v>
      </c>
      <c r="Q157">
        <v>0.26183000000000001</v>
      </c>
      <c r="R157">
        <v>3.8447000000000002E-2</v>
      </c>
      <c r="S157">
        <v>3.7645999999999999E-2</v>
      </c>
      <c r="T157">
        <v>4.1008999999999997E-2</v>
      </c>
    </row>
    <row r="158" spans="1:20" x14ac:dyDescent="0.15">
      <c r="A158">
        <v>10107</v>
      </c>
      <c r="B158">
        <v>19990226</v>
      </c>
      <c r="C158">
        <v>11</v>
      </c>
      <c r="D158" t="s">
        <v>91</v>
      </c>
      <c r="E158" t="s">
        <v>92</v>
      </c>
      <c r="F158">
        <v>8048</v>
      </c>
      <c r="K158">
        <v>150.125</v>
      </c>
      <c r="L158">
        <v>4065799</v>
      </c>
      <c r="M158">
        <v>-0.14214299999999999</v>
      </c>
      <c r="N158">
        <v>2523459</v>
      </c>
      <c r="O158">
        <v>4</v>
      </c>
      <c r="P158">
        <v>4</v>
      </c>
      <c r="Q158">
        <v>-0.14214299999999999</v>
      </c>
      <c r="R158">
        <v>-3.8082999999999999E-2</v>
      </c>
      <c r="S158">
        <v>-3.9267999999999997E-2</v>
      </c>
      <c r="T158">
        <v>-3.2282999999999999E-2</v>
      </c>
    </row>
    <row r="159" spans="1:20" x14ac:dyDescent="0.15">
      <c r="A159">
        <v>10107</v>
      </c>
      <c r="B159">
        <v>19990331</v>
      </c>
      <c r="C159">
        <v>11</v>
      </c>
      <c r="D159" t="s">
        <v>91</v>
      </c>
      <c r="E159" t="s">
        <v>92</v>
      </c>
      <c r="F159">
        <v>8048</v>
      </c>
      <c r="G159">
        <v>5523</v>
      </c>
      <c r="H159">
        <v>0</v>
      </c>
      <c r="I159">
        <v>1</v>
      </c>
      <c r="J159">
        <v>1</v>
      </c>
      <c r="K159">
        <v>89.625</v>
      </c>
      <c r="L159">
        <v>4532926</v>
      </c>
      <c r="M159">
        <v>0.19400500000000001</v>
      </c>
      <c r="N159">
        <v>5046918</v>
      </c>
      <c r="O159">
        <v>2</v>
      </c>
      <c r="P159">
        <v>2</v>
      </c>
      <c r="Q159">
        <v>0.19400500000000001</v>
      </c>
      <c r="R159">
        <v>3.7925E-2</v>
      </c>
      <c r="S159">
        <v>3.6651999999999997E-2</v>
      </c>
      <c r="T159">
        <v>3.8794000000000002E-2</v>
      </c>
    </row>
    <row r="160" spans="1:20" x14ac:dyDescent="0.15">
      <c r="A160">
        <v>10107</v>
      </c>
      <c r="B160">
        <v>19990430</v>
      </c>
      <c r="C160">
        <v>11</v>
      </c>
      <c r="D160" t="s">
        <v>91</v>
      </c>
      <c r="E160" t="s">
        <v>92</v>
      </c>
      <c r="F160">
        <v>8048</v>
      </c>
      <c r="K160">
        <v>81.3125</v>
      </c>
      <c r="L160">
        <v>5908897</v>
      </c>
      <c r="M160">
        <v>-9.2747999999999997E-2</v>
      </c>
      <c r="N160">
        <v>5046918</v>
      </c>
      <c r="O160">
        <v>2</v>
      </c>
      <c r="P160">
        <v>2</v>
      </c>
      <c r="Q160">
        <v>-9.2747999999999997E-2</v>
      </c>
      <c r="R160">
        <v>4.9091999999999997E-2</v>
      </c>
      <c r="S160">
        <v>4.8271000000000001E-2</v>
      </c>
      <c r="T160">
        <v>3.7943999999999999E-2</v>
      </c>
    </row>
    <row r="161" spans="1:20" x14ac:dyDescent="0.15">
      <c r="A161">
        <v>10107</v>
      </c>
      <c r="B161">
        <v>19990528</v>
      </c>
      <c r="C161">
        <v>11</v>
      </c>
      <c r="D161" t="s">
        <v>91</v>
      </c>
      <c r="E161" t="s">
        <v>92</v>
      </c>
      <c r="F161">
        <v>8048</v>
      </c>
      <c r="K161">
        <v>80.6875</v>
      </c>
      <c r="L161">
        <v>5744943</v>
      </c>
      <c r="M161">
        <v>-7.6860000000000001E-3</v>
      </c>
      <c r="N161">
        <v>5046918</v>
      </c>
      <c r="O161">
        <v>2</v>
      </c>
      <c r="P161">
        <v>2</v>
      </c>
      <c r="Q161">
        <v>-7.6860000000000001E-3</v>
      </c>
      <c r="R161">
        <v>-2.0708000000000001E-2</v>
      </c>
      <c r="S161">
        <v>-2.2384000000000001E-2</v>
      </c>
      <c r="T161">
        <v>-2.4969999999999999E-2</v>
      </c>
    </row>
    <row r="162" spans="1:20" x14ac:dyDescent="0.15">
      <c r="A162">
        <v>10107</v>
      </c>
      <c r="B162">
        <v>19990630</v>
      </c>
      <c r="C162">
        <v>11</v>
      </c>
      <c r="D162" t="s">
        <v>91</v>
      </c>
      <c r="E162" t="s">
        <v>92</v>
      </c>
      <c r="F162">
        <v>8048</v>
      </c>
      <c r="K162">
        <v>90.1875</v>
      </c>
      <c r="L162">
        <v>4566073</v>
      </c>
      <c r="M162">
        <v>0.117738</v>
      </c>
      <c r="N162">
        <v>5141508</v>
      </c>
      <c r="O162">
        <v>2</v>
      </c>
      <c r="P162">
        <v>2</v>
      </c>
      <c r="Q162">
        <v>0.117738</v>
      </c>
      <c r="R162">
        <v>5.0823E-2</v>
      </c>
      <c r="S162">
        <v>4.9724999999999998E-2</v>
      </c>
      <c r="T162">
        <v>5.4438E-2</v>
      </c>
    </row>
    <row r="163" spans="1:20" x14ac:dyDescent="0.15">
      <c r="A163">
        <v>10107</v>
      </c>
      <c r="B163">
        <v>19990730</v>
      </c>
      <c r="C163">
        <v>11</v>
      </c>
      <c r="D163" t="s">
        <v>91</v>
      </c>
      <c r="E163" t="s">
        <v>92</v>
      </c>
      <c r="F163">
        <v>8048</v>
      </c>
      <c r="K163">
        <v>85.8125</v>
      </c>
      <c r="L163">
        <v>5818089</v>
      </c>
      <c r="M163">
        <v>-4.8509999999999998E-2</v>
      </c>
      <c r="N163">
        <v>5141508</v>
      </c>
      <c r="O163">
        <v>2</v>
      </c>
      <c r="P163">
        <v>2</v>
      </c>
      <c r="Q163">
        <v>-4.8509999999999998E-2</v>
      </c>
      <c r="R163">
        <v>-3.0832999999999999E-2</v>
      </c>
      <c r="S163">
        <v>-3.1710000000000002E-2</v>
      </c>
      <c r="T163">
        <v>-3.2045999999999998E-2</v>
      </c>
    </row>
    <row r="164" spans="1:20" x14ac:dyDescent="0.15">
      <c r="A164">
        <v>10107</v>
      </c>
      <c r="B164">
        <v>19990831</v>
      </c>
      <c r="C164">
        <v>11</v>
      </c>
      <c r="D164" t="s">
        <v>91</v>
      </c>
      <c r="E164" t="s">
        <v>92</v>
      </c>
      <c r="F164">
        <v>8048</v>
      </c>
      <c r="K164">
        <v>92.5625</v>
      </c>
      <c r="L164">
        <v>6812745</v>
      </c>
      <c r="M164">
        <v>7.8659999999999994E-2</v>
      </c>
      <c r="N164">
        <v>5141508</v>
      </c>
      <c r="O164">
        <v>2</v>
      </c>
      <c r="P164">
        <v>2</v>
      </c>
      <c r="Q164">
        <v>7.8659999999999994E-2</v>
      </c>
      <c r="R164">
        <v>-9.9069999999999991E-3</v>
      </c>
      <c r="S164">
        <v>-1.1065E-2</v>
      </c>
      <c r="T164">
        <v>-6.254E-3</v>
      </c>
    </row>
    <row r="165" spans="1:20" x14ac:dyDescent="0.15">
      <c r="A165">
        <v>10107</v>
      </c>
      <c r="B165">
        <v>19990930</v>
      </c>
      <c r="C165">
        <v>11</v>
      </c>
      <c r="D165" t="s">
        <v>91</v>
      </c>
      <c r="E165" t="s">
        <v>92</v>
      </c>
      <c r="F165">
        <v>8048</v>
      </c>
      <c r="K165">
        <v>90.5625</v>
      </c>
      <c r="L165">
        <v>5010137</v>
      </c>
      <c r="M165">
        <v>-2.1607000000000001E-2</v>
      </c>
      <c r="N165">
        <v>5160025</v>
      </c>
      <c r="O165">
        <v>2</v>
      </c>
      <c r="P165">
        <v>2</v>
      </c>
      <c r="Q165">
        <v>-2.1607000000000001E-2</v>
      </c>
      <c r="R165">
        <v>-2.2669000000000002E-2</v>
      </c>
      <c r="S165">
        <v>-2.3872000000000001E-2</v>
      </c>
      <c r="T165">
        <v>-2.8552000000000001E-2</v>
      </c>
    </row>
    <row r="166" spans="1:20" x14ac:dyDescent="0.15">
      <c r="A166">
        <v>10107</v>
      </c>
      <c r="B166">
        <v>19991029</v>
      </c>
      <c r="C166">
        <v>11</v>
      </c>
      <c r="D166" t="s">
        <v>91</v>
      </c>
      <c r="E166" t="s">
        <v>92</v>
      </c>
      <c r="F166">
        <v>8048</v>
      </c>
      <c r="K166">
        <v>92.5625</v>
      </c>
      <c r="L166">
        <v>5387123</v>
      </c>
      <c r="M166">
        <v>2.2083999999999999E-2</v>
      </c>
      <c r="N166">
        <v>5160025</v>
      </c>
      <c r="O166">
        <v>2</v>
      </c>
      <c r="P166">
        <v>2</v>
      </c>
      <c r="Q166">
        <v>2.2083999999999999E-2</v>
      </c>
      <c r="R166">
        <v>6.2107000000000002E-2</v>
      </c>
      <c r="S166">
        <v>6.1317999999999998E-2</v>
      </c>
      <c r="T166">
        <v>6.2538999999999997E-2</v>
      </c>
    </row>
    <row r="167" spans="1:20" x14ac:dyDescent="0.15">
      <c r="A167">
        <v>10107</v>
      </c>
      <c r="B167">
        <v>19991130</v>
      </c>
      <c r="C167">
        <v>11</v>
      </c>
      <c r="D167" t="s">
        <v>91</v>
      </c>
      <c r="E167" t="s">
        <v>92</v>
      </c>
      <c r="F167">
        <v>8048</v>
      </c>
      <c r="K167">
        <v>91.046880000000002</v>
      </c>
      <c r="L167">
        <v>7450925</v>
      </c>
      <c r="M167">
        <v>-1.6374E-2</v>
      </c>
      <c r="N167">
        <v>5160025</v>
      </c>
      <c r="O167">
        <v>2</v>
      </c>
      <c r="P167">
        <v>2</v>
      </c>
      <c r="Q167">
        <v>-1.6374E-2</v>
      </c>
      <c r="R167">
        <v>3.6822000000000001E-2</v>
      </c>
      <c r="S167">
        <v>3.5616000000000002E-2</v>
      </c>
      <c r="T167">
        <v>1.9061999999999999E-2</v>
      </c>
    </row>
    <row r="168" spans="1:20" x14ac:dyDescent="0.15">
      <c r="A168">
        <v>10107</v>
      </c>
      <c r="B168">
        <v>19991231</v>
      </c>
      <c r="C168">
        <v>11</v>
      </c>
      <c r="D168" t="s">
        <v>91</v>
      </c>
      <c r="E168" t="s">
        <v>92</v>
      </c>
      <c r="F168">
        <v>8048</v>
      </c>
      <c r="K168">
        <v>116.75</v>
      </c>
      <c r="L168">
        <v>6408655</v>
      </c>
      <c r="M168">
        <v>0.282306</v>
      </c>
      <c r="N168">
        <v>5160025</v>
      </c>
      <c r="O168">
        <v>2</v>
      </c>
      <c r="P168">
        <v>2</v>
      </c>
      <c r="Q168">
        <v>0.282306</v>
      </c>
      <c r="R168">
        <v>8.3745E-2</v>
      </c>
      <c r="S168">
        <v>8.2630999999999996E-2</v>
      </c>
      <c r="T168">
        <v>5.7844E-2</v>
      </c>
    </row>
    <row r="169" spans="1:20" x14ac:dyDescent="0.15">
      <c r="A169">
        <v>10107</v>
      </c>
      <c r="B169">
        <v>20000131</v>
      </c>
      <c r="C169">
        <v>11</v>
      </c>
      <c r="D169" t="s">
        <v>91</v>
      </c>
      <c r="E169" t="s">
        <v>92</v>
      </c>
      <c r="F169">
        <v>8048</v>
      </c>
      <c r="K169">
        <v>97.875</v>
      </c>
      <c r="L169">
        <v>6483703</v>
      </c>
      <c r="M169">
        <v>-0.16167000000000001</v>
      </c>
      <c r="N169">
        <v>5160025</v>
      </c>
      <c r="O169">
        <v>2</v>
      </c>
      <c r="P169">
        <v>2</v>
      </c>
      <c r="Q169">
        <v>-0.16167000000000001</v>
      </c>
      <c r="R169">
        <v>-3.9621999999999997E-2</v>
      </c>
      <c r="S169">
        <v>-4.0263E-2</v>
      </c>
      <c r="T169">
        <v>-5.0903999999999998E-2</v>
      </c>
    </row>
    <row r="170" spans="1:20" x14ac:dyDescent="0.15">
      <c r="A170">
        <v>10107</v>
      </c>
      <c r="B170">
        <v>20000229</v>
      </c>
      <c r="C170">
        <v>11</v>
      </c>
      <c r="D170" t="s">
        <v>91</v>
      </c>
      <c r="E170" t="s">
        <v>92</v>
      </c>
      <c r="F170">
        <v>8048</v>
      </c>
      <c r="K170">
        <v>89.375</v>
      </c>
      <c r="L170">
        <v>6757608</v>
      </c>
      <c r="M170">
        <v>-8.6845000000000006E-2</v>
      </c>
      <c r="N170">
        <v>5160025</v>
      </c>
      <c r="O170">
        <v>2</v>
      </c>
      <c r="P170">
        <v>2</v>
      </c>
      <c r="Q170">
        <v>-8.6845000000000006E-2</v>
      </c>
      <c r="R170">
        <v>3.1759999999999997E-2</v>
      </c>
      <c r="S170">
        <v>3.0657E-2</v>
      </c>
      <c r="T170">
        <v>-2.0108000000000001E-2</v>
      </c>
    </row>
    <row r="171" spans="1:20" x14ac:dyDescent="0.15">
      <c r="A171">
        <v>10107</v>
      </c>
      <c r="B171">
        <v>20000331</v>
      </c>
      <c r="C171">
        <v>11</v>
      </c>
      <c r="D171" t="s">
        <v>91</v>
      </c>
      <c r="E171" t="s">
        <v>92</v>
      </c>
      <c r="F171">
        <v>8048</v>
      </c>
      <c r="K171">
        <v>106.25</v>
      </c>
      <c r="L171">
        <v>10281131</v>
      </c>
      <c r="M171">
        <v>0.18881100000000001</v>
      </c>
      <c r="N171">
        <v>5242000</v>
      </c>
      <c r="O171">
        <v>2</v>
      </c>
      <c r="P171">
        <v>2</v>
      </c>
      <c r="Q171">
        <v>0.18881100000000001</v>
      </c>
      <c r="R171">
        <v>5.3498999999999998E-2</v>
      </c>
      <c r="S171">
        <v>5.2514999999999999E-2</v>
      </c>
      <c r="T171">
        <v>9.672E-2</v>
      </c>
    </row>
    <row r="172" spans="1:20" x14ac:dyDescent="0.15">
      <c r="A172">
        <v>10107</v>
      </c>
      <c r="B172">
        <v>20000428</v>
      </c>
      <c r="C172">
        <v>11</v>
      </c>
      <c r="D172" t="s">
        <v>91</v>
      </c>
      <c r="E172" t="s">
        <v>92</v>
      </c>
      <c r="F172">
        <v>8048</v>
      </c>
      <c r="K172">
        <v>69.75</v>
      </c>
      <c r="L172">
        <v>11517236</v>
      </c>
      <c r="M172">
        <v>-0.34352899999999997</v>
      </c>
      <c r="N172">
        <v>5262405</v>
      </c>
      <c r="O172">
        <v>2</v>
      </c>
      <c r="P172">
        <v>2</v>
      </c>
      <c r="Q172">
        <v>-0.34352899999999997</v>
      </c>
      <c r="R172">
        <v>-5.9519000000000002E-2</v>
      </c>
      <c r="S172">
        <v>-6.0310000000000002E-2</v>
      </c>
      <c r="T172">
        <v>-3.0796E-2</v>
      </c>
    </row>
    <row r="173" spans="1:20" x14ac:dyDescent="0.15">
      <c r="A173">
        <v>10107</v>
      </c>
      <c r="B173">
        <v>20000531</v>
      </c>
      <c r="C173">
        <v>11</v>
      </c>
      <c r="D173" t="s">
        <v>91</v>
      </c>
      <c r="E173" t="s">
        <v>92</v>
      </c>
      <c r="F173">
        <v>8048</v>
      </c>
      <c r="K173">
        <v>62.5625</v>
      </c>
      <c r="L173">
        <v>6813061</v>
      </c>
      <c r="M173">
        <v>-0.103047</v>
      </c>
      <c r="N173">
        <v>5262405</v>
      </c>
      <c r="O173">
        <v>2</v>
      </c>
      <c r="P173">
        <v>2</v>
      </c>
      <c r="Q173">
        <v>-0.103047</v>
      </c>
      <c r="R173">
        <v>-3.8859999999999999E-2</v>
      </c>
      <c r="S173">
        <v>-4.002E-2</v>
      </c>
      <c r="T173">
        <v>-2.1915E-2</v>
      </c>
    </row>
    <row r="174" spans="1:20" x14ac:dyDescent="0.15">
      <c r="A174">
        <v>10107</v>
      </c>
      <c r="B174">
        <v>20000630</v>
      </c>
      <c r="C174">
        <v>11</v>
      </c>
      <c r="D174" t="s">
        <v>91</v>
      </c>
      <c r="E174" t="s">
        <v>92</v>
      </c>
      <c r="F174">
        <v>8048</v>
      </c>
      <c r="K174">
        <v>80</v>
      </c>
      <c r="L174">
        <v>7451455</v>
      </c>
      <c r="M174">
        <v>0.278721</v>
      </c>
      <c r="N174">
        <v>5262405</v>
      </c>
      <c r="O174">
        <v>2</v>
      </c>
      <c r="P174">
        <v>2</v>
      </c>
      <c r="Q174">
        <v>0.278721</v>
      </c>
      <c r="R174">
        <v>5.1575999999999997E-2</v>
      </c>
      <c r="S174">
        <v>5.0778999999999998E-2</v>
      </c>
      <c r="T174">
        <v>2.3934E-2</v>
      </c>
    </row>
    <row r="175" spans="1:20" x14ac:dyDescent="0.15">
      <c r="A175">
        <v>10107</v>
      </c>
      <c r="B175">
        <v>20000731</v>
      </c>
      <c r="C175">
        <v>11</v>
      </c>
      <c r="D175" t="s">
        <v>91</v>
      </c>
      <c r="E175" t="s">
        <v>92</v>
      </c>
      <c r="F175">
        <v>8048</v>
      </c>
      <c r="K175">
        <v>69.8125</v>
      </c>
      <c r="L175">
        <v>6249255</v>
      </c>
      <c r="M175">
        <v>-0.12734400000000001</v>
      </c>
      <c r="N175">
        <v>5262405</v>
      </c>
      <c r="O175">
        <v>2</v>
      </c>
      <c r="P175">
        <v>2</v>
      </c>
      <c r="Q175">
        <v>-0.12734400000000001</v>
      </c>
      <c r="R175">
        <v>-1.7679E-2</v>
      </c>
      <c r="S175">
        <v>-1.8398999999999999E-2</v>
      </c>
      <c r="T175">
        <v>-1.6341000000000001E-2</v>
      </c>
    </row>
    <row r="176" spans="1:20" x14ac:dyDescent="0.15">
      <c r="A176">
        <v>10107</v>
      </c>
      <c r="B176">
        <v>20000831</v>
      </c>
      <c r="C176">
        <v>11</v>
      </c>
      <c r="D176" t="s">
        <v>91</v>
      </c>
      <c r="E176" t="s">
        <v>92</v>
      </c>
      <c r="F176">
        <v>8048</v>
      </c>
      <c r="K176">
        <v>69.8125</v>
      </c>
      <c r="L176">
        <v>6179190</v>
      </c>
      <c r="M176">
        <v>0</v>
      </c>
      <c r="N176">
        <v>5262405</v>
      </c>
      <c r="O176">
        <v>2</v>
      </c>
      <c r="P176">
        <v>2</v>
      </c>
      <c r="Q176">
        <v>0</v>
      </c>
      <c r="R176">
        <v>7.4983999999999995E-2</v>
      </c>
      <c r="S176">
        <v>7.3802999999999994E-2</v>
      </c>
      <c r="T176">
        <v>6.0699000000000003E-2</v>
      </c>
    </row>
    <row r="177" spans="1:20" x14ac:dyDescent="0.15">
      <c r="A177">
        <v>10107</v>
      </c>
      <c r="B177">
        <v>20000929</v>
      </c>
      <c r="C177">
        <v>11</v>
      </c>
      <c r="D177" t="s">
        <v>91</v>
      </c>
      <c r="E177" t="s">
        <v>92</v>
      </c>
      <c r="F177">
        <v>8048</v>
      </c>
      <c r="K177">
        <v>60.3125</v>
      </c>
      <c r="L177">
        <v>7253379</v>
      </c>
      <c r="M177">
        <v>-0.13607900000000001</v>
      </c>
      <c r="N177">
        <v>5332338</v>
      </c>
      <c r="O177">
        <v>2</v>
      </c>
      <c r="P177">
        <v>2</v>
      </c>
      <c r="Q177">
        <v>-0.13607900000000001</v>
      </c>
      <c r="R177">
        <v>-5.1153999999999998E-2</v>
      </c>
      <c r="S177">
        <v>-5.1894999999999997E-2</v>
      </c>
      <c r="T177">
        <v>-5.3483000000000003E-2</v>
      </c>
    </row>
    <row r="178" spans="1:20" x14ac:dyDescent="0.15">
      <c r="A178">
        <v>10107</v>
      </c>
      <c r="B178">
        <v>20001031</v>
      </c>
      <c r="C178">
        <v>11</v>
      </c>
      <c r="D178" t="s">
        <v>91</v>
      </c>
      <c r="E178" t="s">
        <v>92</v>
      </c>
      <c r="F178">
        <v>8048</v>
      </c>
      <c r="K178">
        <v>68.875</v>
      </c>
      <c r="L178">
        <v>12497499</v>
      </c>
      <c r="M178">
        <v>0.14196900000000001</v>
      </c>
      <c r="N178">
        <v>5332338</v>
      </c>
      <c r="O178">
        <v>2</v>
      </c>
      <c r="P178">
        <v>2</v>
      </c>
      <c r="Q178">
        <v>0.14196900000000001</v>
      </c>
      <c r="R178">
        <v>-2.4479999999999998E-2</v>
      </c>
      <c r="S178">
        <v>-2.5155E-2</v>
      </c>
      <c r="T178">
        <v>-4.9490000000000003E-3</v>
      </c>
    </row>
    <row r="179" spans="1:20" x14ac:dyDescent="0.15">
      <c r="A179">
        <v>10107</v>
      </c>
      <c r="B179">
        <v>20001130</v>
      </c>
      <c r="C179">
        <v>11</v>
      </c>
      <c r="D179" t="s">
        <v>91</v>
      </c>
      <c r="E179" t="s">
        <v>92</v>
      </c>
      <c r="F179">
        <v>8048</v>
      </c>
      <c r="K179">
        <v>57.375</v>
      </c>
      <c r="L179">
        <v>10067666</v>
      </c>
      <c r="M179">
        <v>-0.16696900000000001</v>
      </c>
      <c r="N179">
        <v>5332338</v>
      </c>
      <c r="O179">
        <v>2</v>
      </c>
      <c r="P179">
        <v>2</v>
      </c>
      <c r="Q179">
        <v>-0.16696900000000001</v>
      </c>
      <c r="R179">
        <v>-0.102365</v>
      </c>
      <c r="S179">
        <v>-0.103574</v>
      </c>
      <c r="T179">
        <v>-8.0069000000000001E-2</v>
      </c>
    </row>
    <row r="180" spans="1:20" x14ac:dyDescent="0.15">
      <c r="A180">
        <v>10107</v>
      </c>
      <c r="B180">
        <v>20001229</v>
      </c>
      <c r="C180">
        <v>11</v>
      </c>
      <c r="D180" t="s">
        <v>91</v>
      </c>
      <c r="E180" t="s">
        <v>92</v>
      </c>
      <c r="F180">
        <v>8048</v>
      </c>
      <c r="K180">
        <v>43.375</v>
      </c>
      <c r="L180">
        <v>11682205</v>
      </c>
      <c r="M180">
        <v>-0.244009</v>
      </c>
      <c r="N180">
        <v>5332338</v>
      </c>
      <c r="O180">
        <v>2</v>
      </c>
      <c r="P180">
        <v>2</v>
      </c>
      <c r="Q180">
        <v>-0.244009</v>
      </c>
      <c r="R180">
        <v>2.0449999999999999E-2</v>
      </c>
      <c r="S180">
        <v>1.9455E-2</v>
      </c>
      <c r="T180">
        <v>4.0530000000000002E-3</v>
      </c>
    </row>
    <row r="181" spans="1:20" x14ac:dyDescent="0.15">
      <c r="A181">
        <v>10107</v>
      </c>
      <c r="B181">
        <v>20010131</v>
      </c>
      <c r="C181">
        <v>11</v>
      </c>
      <c r="D181" t="s">
        <v>91</v>
      </c>
      <c r="E181" t="s">
        <v>92</v>
      </c>
      <c r="F181">
        <v>8048</v>
      </c>
      <c r="K181">
        <v>61.0625</v>
      </c>
      <c r="L181">
        <v>10208871</v>
      </c>
      <c r="M181">
        <v>0.407781</v>
      </c>
      <c r="N181">
        <v>5335391</v>
      </c>
      <c r="O181">
        <v>2</v>
      </c>
      <c r="P181">
        <v>2</v>
      </c>
      <c r="Q181">
        <v>0.407781</v>
      </c>
      <c r="R181">
        <v>3.9574999999999999E-2</v>
      </c>
      <c r="S181">
        <v>3.8787000000000002E-2</v>
      </c>
      <c r="T181">
        <v>3.4637000000000001E-2</v>
      </c>
    </row>
    <row r="182" spans="1:20" x14ac:dyDescent="0.15">
      <c r="A182">
        <v>10107</v>
      </c>
      <c r="B182">
        <v>20010228</v>
      </c>
      <c r="C182">
        <v>11</v>
      </c>
      <c r="D182" t="s">
        <v>91</v>
      </c>
      <c r="E182" t="s">
        <v>92</v>
      </c>
      <c r="F182">
        <v>8048</v>
      </c>
      <c r="K182">
        <v>59</v>
      </c>
      <c r="L182">
        <v>7837730</v>
      </c>
      <c r="M182">
        <v>-3.3777000000000001E-2</v>
      </c>
      <c r="N182">
        <v>5335391</v>
      </c>
      <c r="O182">
        <v>2</v>
      </c>
      <c r="P182">
        <v>2</v>
      </c>
      <c r="Q182">
        <v>-3.3777000000000001E-2</v>
      </c>
      <c r="R182">
        <v>-9.9084000000000005E-2</v>
      </c>
      <c r="S182">
        <v>-0.10018299999999999</v>
      </c>
      <c r="T182">
        <v>-9.2290999999999998E-2</v>
      </c>
    </row>
    <row r="183" spans="1:20" x14ac:dyDescent="0.15">
      <c r="A183">
        <v>10107</v>
      </c>
      <c r="B183">
        <v>20010330</v>
      </c>
      <c r="C183">
        <v>11</v>
      </c>
      <c r="D183" t="s">
        <v>91</v>
      </c>
      <c r="E183" t="s">
        <v>92</v>
      </c>
      <c r="F183">
        <v>8048</v>
      </c>
      <c r="K183">
        <v>54.6875</v>
      </c>
      <c r="L183">
        <v>9638464</v>
      </c>
      <c r="M183">
        <v>-7.3093000000000005E-2</v>
      </c>
      <c r="N183">
        <v>5336000</v>
      </c>
      <c r="O183">
        <v>2</v>
      </c>
      <c r="P183">
        <v>2</v>
      </c>
      <c r="Q183">
        <v>-7.3093000000000005E-2</v>
      </c>
      <c r="R183">
        <v>-7.0407999999999998E-2</v>
      </c>
      <c r="S183">
        <v>-7.1363999999999997E-2</v>
      </c>
      <c r="T183">
        <v>-6.4204999999999998E-2</v>
      </c>
    </row>
    <row r="184" spans="1:20" x14ac:dyDescent="0.15">
      <c r="A184">
        <v>10107</v>
      </c>
      <c r="B184">
        <v>20010430</v>
      </c>
      <c r="C184">
        <v>11</v>
      </c>
      <c r="D184" t="s">
        <v>91</v>
      </c>
      <c r="E184" t="s">
        <v>92</v>
      </c>
      <c r="F184">
        <v>8048</v>
      </c>
      <c r="K184">
        <v>67.75</v>
      </c>
      <c r="L184">
        <v>10523016</v>
      </c>
      <c r="M184">
        <v>0.23885700000000001</v>
      </c>
      <c r="N184">
        <v>5382102</v>
      </c>
      <c r="O184">
        <v>2</v>
      </c>
      <c r="P184">
        <v>2</v>
      </c>
      <c r="Q184">
        <v>0.23885700000000001</v>
      </c>
      <c r="R184">
        <v>8.3835000000000007E-2</v>
      </c>
      <c r="S184">
        <v>8.2830000000000001E-2</v>
      </c>
      <c r="T184">
        <v>7.6813999999999993E-2</v>
      </c>
    </row>
    <row r="185" spans="1:20" x14ac:dyDescent="0.15">
      <c r="A185">
        <v>10107</v>
      </c>
      <c r="B185">
        <v>20010531</v>
      </c>
      <c r="C185">
        <v>11</v>
      </c>
      <c r="D185" t="s">
        <v>91</v>
      </c>
      <c r="E185" t="s">
        <v>92</v>
      </c>
      <c r="F185">
        <v>8048</v>
      </c>
      <c r="K185">
        <v>69.180000000000007</v>
      </c>
      <c r="L185">
        <v>9022809</v>
      </c>
      <c r="M185">
        <v>2.1107000000000001E-2</v>
      </c>
      <c r="N185">
        <v>5382102</v>
      </c>
      <c r="O185">
        <v>2</v>
      </c>
      <c r="P185">
        <v>2</v>
      </c>
      <c r="Q185">
        <v>2.1107000000000001E-2</v>
      </c>
      <c r="R185">
        <v>1.0449999999999999E-2</v>
      </c>
      <c r="S185">
        <v>9.0639999999999991E-3</v>
      </c>
      <c r="T185">
        <v>5.0899999999999999E-3</v>
      </c>
    </row>
    <row r="186" spans="1:20" x14ac:dyDescent="0.15">
      <c r="A186">
        <v>10107</v>
      </c>
      <c r="B186">
        <v>20010629</v>
      </c>
      <c r="C186">
        <v>11</v>
      </c>
      <c r="D186" t="s">
        <v>91</v>
      </c>
      <c r="E186" t="s">
        <v>92</v>
      </c>
      <c r="F186">
        <v>8048</v>
      </c>
      <c r="K186">
        <v>73</v>
      </c>
      <c r="L186">
        <v>7409690</v>
      </c>
      <c r="M186">
        <v>5.5218000000000003E-2</v>
      </c>
      <c r="N186">
        <v>5383000</v>
      </c>
      <c r="O186">
        <v>2</v>
      </c>
      <c r="P186">
        <v>2</v>
      </c>
      <c r="Q186">
        <v>5.5218000000000003E-2</v>
      </c>
      <c r="R186">
        <v>-1.7561E-2</v>
      </c>
      <c r="S186">
        <v>-1.8336000000000002E-2</v>
      </c>
      <c r="T186">
        <v>-2.5003999999999998E-2</v>
      </c>
    </row>
    <row r="187" spans="1:20" x14ac:dyDescent="0.15">
      <c r="A187">
        <v>10107</v>
      </c>
      <c r="B187">
        <v>20010731</v>
      </c>
      <c r="C187">
        <v>11</v>
      </c>
      <c r="D187" t="s">
        <v>91</v>
      </c>
      <c r="E187" t="s">
        <v>92</v>
      </c>
      <c r="F187">
        <v>8048</v>
      </c>
      <c r="K187">
        <v>66.19</v>
      </c>
      <c r="L187">
        <v>7359091</v>
      </c>
      <c r="M187">
        <v>-9.3287999999999996E-2</v>
      </c>
      <c r="N187">
        <v>5383000</v>
      </c>
      <c r="O187">
        <v>2</v>
      </c>
      <c r="P187">
        <v>2</v>
      </c>
      <c r="Q187">
        <v>-9.3287999999999996E-2</v>
      </c>
      <c r="R187">
        <v>-1.8284000000000002E-2</v>
      </c>
      <c r="S187">
        <v>-1.925E-2</v>
      </c>
      <c r="T187">
        <v>-1.0772E-2</v>
      </c>
    </row>
    <row r="188" spans="1:20" x14ac:dyDescent="0.15">
      <c r="A188">
        <v>10107</v>
      </c>
      <c r="B188">
        <v>20010831</v>
      </c>
      <c r="C188">
        <v>11</v>
      </c>
      <c r="D188" t="s">
        <v>91</v>
      </c>
      <c r="E188" t="s">
        <v>92</v>
      </c>
      <c r="F188">
        <v>8048</v>
      </c>
      <c r="K188">
        <v>57.05</v>
      </c>
      <c r="L188">
        <v>5896759</v>
      </c>
      <c r="M188">
        <v>-0.13808699999999999</v>
      </c>
      <c r="N188">
        <v>5383000</v>
      </c>
      <c r="O188">
        <v>2</v>
      </c>
      <c r="P188">
        <v>2</v>
      </c>
      <c r="Q188">
        <v>-0.13808699999999999</v>
      </c>
      <c r="R188">
        <v>-5.8979999999999998E-2</v>
      </c>
      <c r="S188">
        <v>-6.0354999999999999E-2</v>
      </c>
      <c r="T188">
        <v>-6.4107999999999998E-2</v>
      </c>
    </row>
    <row r="189" spans="1:20" x14ac:dyDescent="0.15">
      <c r="A189">
        <v>10107</v>
      </c>
      <c r="B189">
        <v>20010928</v>
      </c>
      <c r="C189">
        <v>11</v>
      </c>
      <c r="D189" t="s">
        <v>91</v>
      </c>
      <c r="E189" t="s">
        <v>92</v>
      </c>
      <c r="F189">
        <v>8048</v>
      </c>
      <c r="K189">
        <v>51.17</v>
      </c>
      <c r="L189">
        <v>7653721</v>
      </c>
      <c r="M189">
        <v>-0.10306800000000001</v>
      </c>
      <c r="N189">
        <v>5386000</v>
      </c>
      <c r="O189">
        <v>2</v>
      </c>
      <c r="P189">
        <v>2</v>
      </c>
      <c r="Q189">
        <v>-0.10306800000000001</v>
      </c>
      <c r="R189">
        <v>-9.1496999999999995E-2</v>
      </c>
      <c r="S189">
        <v>-9.2630000000000004E-2</v>
      </c>
      <c r="T189">
        <v>-8.1723000000000004E-2</v>
      </c>
    </row>
    <row r="190" spans="1:20" x14ac:dyDescent="0.15">
      <c r="A190">
        <v>10107</v>
      </c>
      <c r="B190">
        <v>20011031</v>
      </c>
      <c r="C190">
        <v>11</v>
      </c>
      <c r="D190" t="s">
        <v>91</v>
      </c>
      <c r="E190" t="s">
        <v>92</v>
      </c>
      <c r="F190">
        <v>8048</v>
      </c>
      <c r="K190">
        <v>58.15</v>
      </c>
      <c r="L190">
        <v>8825403</v>
      </c>
      <c r="M190">
        <v>0.136408</v>
      </c>
      <c r="N190">
        <v>5386000</v>
      </c>
      <c r="O190">
        <v>2</v>
      </c>
      <c r="P190">
        <v>2</v>
      </c>
      <c r="Q190">
        <v>0.136408</v>
      </c>
      <c r="R190">
        <v>2.7847E-2</v>
      </c>
      <c r="S190">
        <v>2.6828999999999999E-2</v>
      </c>
      <c r="T190">
        <v>1.8099000000000001E-2</v>
      </c>
    </row>
    <row r="191" spans="1:20" x14ac:dyDescent="0.15">
      <c r="A191">
        <v>10107</v>
      </c>
      <c r="B191">
        <v>20011130</v>
      </c>
      <c r="C191">
        <v>11</v>
      </c>
      <c r="D191" t="s">
        <v>91</v>
      </c>
      <c r="E191" t="s">
        <v>92</v>
      </c>
      <c r="F191">
        <v>8048</v>
      </c>
      <c r="K191">
        <v>64.209999999999994</v>
      </c>
      <c r="L191">
        <v>6713558</v>
      </c>
      <c r="M191">
        <v>0.104213</v>
      </c>
      <c r="N191">
        <v>5386000</v>
      </c>
      <c r="O191">
        <v>2</v>
      </c>
      <c r="P191">
        <v>2</v>
      </c>
      <c r="Q191">
        <v>0.104213</v>
      </c>
      <c r="R191">
        <v>7.8788999999999998E-2</v>
      </c>
      <c r="S191">
        <v>7.7353000000000005E-2</v>
      </c>
      <c r="T191">
        <v>7.5176000000000007E-2</v>
      </c>
    </row>
    <row r="192" spans="1:20" x14ac:dyDescent="0.15">
      <c r="A192">
        <v>10107</v>
      </c>
      <c r="B192">
        <v>20011231</v>
      </c>
      <c r="C192">
        <v>11</v>
      </c>
      <c r="D192" t="s">
        <v>91</v>
      </c>
      <c r="E192" t="s">
        <v>92</v>
      </c>
      <c r="F192">
        <v>8048</v>
      </c>
      <c r="K192">
        <v>66.25</v>
      </c>
      <c r="L192">
        <v>4984637</v>
      </c>
      <c r="M192">
        <v>3.1771000000000001E-2</v>
      </c>
      <c r="N192">
        <v>5403000</v>
      </c>
      <c r="O192">
        <v>2</v>
      </c>
      <c r="P192">
        <v>2</v>
      </c>
      <c r="Q192">
        <v>3.1771000000000001E-2</v>
      </c>
      <c r="R192">
        <v>1.7853999999999998E-2</v>
      </c>
      <c r="S192">
        <v>1.6573000000000001E-2</v>
      </c>
      <c r="T192">
        <v>7.574E-3</v>
      </c>
    </row>
    <row r="193" spans="1:20" x14ac:dyDescent="0.15">
      <c r="A193">
        <v>10107</v>
      </c>
      <c r="B193">
        <v>20020131</v>
      </c>
      <c r="C193">
        <v>11</v>
      </c>
      <c r="D193" t="s">
        <v>91</v>
      </c>
      <c r="E193" t="s">
        <v>92</v>
      </c>
      <c r="F193">
        <v>8048</v>
      </c>
      <c r="K193">
        <v>63.71</v>
      </c>
      <c r="L193">
        <v>6952176</v>
      </c>
      <c r="M193">
        <v>-3.8339999999999999E-2</v>
      </c>
      <c r="N193">
        <v>5415222</v>
      </c>
      <c r="O193">
        <v>2</v>
      </c>
      <c r="P193">
        <v>2</v>
      </c>
      <c r="Q193">
        <v>-3.8339999999999999E-2</v>
      </c>
      <c r="R193">
        <v>-1.5966000000000001E-2</v>
      </c>
      <c r="S193">
        <v>-1.6920999999999999E-2</v>
      </c>
      <c r="T193">
        <v>-1.5573999999999999E-2</v>
      </c>
    </row>
    <row r="194" spans="1:20" x14ac:dyDescent="0.15">
      <c r="A194">
        <v>10107</v>
      </c>
      <c r="B194">
        <v>20020228</v>
      </c>
      <c r="C194">
        <v>11</v>
      </c>
      <c r="D194" t="s">
        <v>91</v>
      </c>
      <c r="E194" t="s">
        <v>92</v>
      </c>
      <c r="F194">
        <v>8048</v>
      </c>
      <c r="K194">
        <v>58.34</v>
      </c>
      <c r="L194">
        <v>5767823</v>
      </c>
      <c r="M194">
        <v>-8.4288000000000002E-2</v>
      </c>
      <c r="N194">
        <v>5416007</v>
      </c>
      <c r="O194">
        <v>2</v>
      </c>
      <c r="P194">
        <v>2</v>
      </c>
      <c r="Q194">
        <v>-8.4288000000000002E-2</v>
      </c>
      <c r="R194">
        <v>-2.1700000000000001E-2</v>
      </c>
      <c r="S194">
        <v>-2.3066E-2</v>
      </c>
      <c r="T194">
        <v>-2.0766E-2</v>
      </c>
    </row>
    <row r="195" spans="1:20" x14ac:dyDescent="0.15">
      <c r="A195">
        <v>10107</v>
      </c>
      <c r="B195">
        <v>20020328</v>
      </c>
      <c r="C195">
        <v>11</v>
      </c>
      <c r="D195" t="s">
        <v>91</v>
      </c>
      <c r="E195" t="s">
        <v>92</v>
      </c>
      <c r="F195">
        <v>8048</v>
      </c>
      <c r="K195">
        <v>60.31</v>
      </c>
      <c r="L195">
        <v>5488474</v>
      </c>
      <c r="M195">
        <v>3.3767999999999999E-2</v>
      </c>
      <c r="N195">
        <v>5415463</v>
      </c>
      <c r="O195">
        <v>2</v>
      </c>
      <c r="P195">
        <v>2</v>
      </c>
      <c r="Q195">
        <v>3.3767999999999999E-2</v>
      </c>
      <c r="R195">
        <v>4.4698000000000002E-2</v>
      </c>
      <c r="S195">
        <v>4.3729999999999998E-2</v>
      </c>
      <c r="T195">
        <v>3.6739000000000001E-2</v>
      </c>
    </row>
    <row r="196" spans="1:20" x14ac:dyDescent="0.15">
      <c r="A196">
        <v>10107</v>
      </c>
      <c r="B196">
        <v>20020430</v>
      </c>
      <c r="C196">
        <v>11</v>
      </c>
      <c r="D196" t="s">
        <v>91</v>
      </c>
      <c r="E196" t="s">
        <v>92</v>
      </c>
      <c r="F196">
        <v>8048</v>
      </c>
      <c r="K196">
        <v>52.26</v>
      </c>
      <c r="L196">
        <v>7260859</v>
      </c>
      <c r="M196">
        <v>-0.13347700000000001</v>
      </c>
      <c r="N196">
        <v>5415463</v>
      </c>
      <c r="O196">
        <v>2</v>
      </c>
      <c r="P196">
        <v>2</v>
      </c>
      <c r="Q196">
        <v>-0.13347700000000001</v>
      </c>
      <c r="R196">
        <v>-4.9599999999999998E-2</v>
      </c>
      <c r="S196">
        <v>-5.0504E-2</v>
      </c>
      <c r="T196">
        <v>-6.1418E-2</v>
      </c>
    </row>
    <row r="197" spans="1:20" x14ac:dyDescent="0.15">
      <c r="A197">
        <v>10107</v>
      </c>
      <c r="B197">
        <v>20020531</v>
      </c>
      <c r="C197">
        <v>11</v>
      </c>
      <c r="D197" t="s">
        <v>91</v>
      </c>
      <c r="E197" t="s">
        <v>92</v>
      </c>
      <c r="F197">
        <v>8048</v>
      </c>
      <c r="K197">
        <v>50.91</v>
      </c>
      <c r="L197">
        <v>7236878</v>
      </c>
      <c r="M197">
        <v>-2.5832000000000001E-2</v>
      </c>
      <c r="N197">
        <v>5415463</v>
      </c>
      <c r="O197">
        <v>2</v>
      </c>
      <c r="P197">
        <v>2</v>
      </c>
      <c r="Q197">
        <v>-2.5832000000000001E-2</v>
      </c>
      <c r="R197">
        <v>-1.051E-2</v>
      </c>
      <c r="S197">
        <v>-1.1958E-2</v>
      </c>
      <c r="T197">
        <v>-9.0810000000000005E-3</v>
      </c>
    </row>
    <row r="198" spans="1:20" x14ac:dyDescent="0.15">
      <c r="A198">
        <v>10107</v>
      </c>
      <c r="B198">
        <v>20020628</v>
      </c>
      <c r="C198">
        <v>11</v>
      </c>
      <c r="D198" t="s">
        <v>91</v>
      </c>
      <c r="E198" t="s">
        <v>92</v>
      </c>
      <c r="F198">
        <v>8048</v>
      </c>
      <c r="K198">
        <v>54.7</v>
      </c>
      <c r="L198">
        <v>9435733</v>
      </c>
      <c r="M198">
        <v>7.4444999999999997E-2</v>
      </c>
      <c r="N198">
        <v>5359000</v>
      </c>
      <c r="O198">
        <v>2</v>
      </c>
      <c r="P198">
        <v>2</v>
      </c>
      <c r="Q198">
        <v>7.4444999999999997E-2</v>
      </c>
      <c r="R198">
        <v>-7.0259000000000002E-2</v>
      </c>
      <c r="S198">
        <v>-7.1514999999999995E-2</v>
      </c>
      <c r="T198">
        <v>-7.2465000000000002E-2</v>
      </c>
    </row>
    <row r="199" spans="1:20" x14ac:dyDescent="0.15">
      <c r="A199">
        <v>10107</v>
      </c>
      <c r="B199">
        <v>20020731</v>
      </c>
      <c r="C199">
        <v>11</v>
      </c>
      <c r="D199" t="s">
        <v>91</v>
      </c>
      <c r="E199" t="s">
        <v>92</v>
      </c>
      <c r="F199">
        <v>8048</v>
      </c>
      <c r="K199">
        <v>47.98</v>
      </c>
      <c r="L199">
        <v>12369325</v>
      </c>
      <c r="M199">
        <v>-0.122852</v>
      </c>
      <c r="N199">
        <v>5378747</v>
      </c>
      <c r="O199">
        <v>2</v>
      </c>
      <c r="P199">
        <v>2</v>
      </c>
      <c r="Q199">
        <v>-0.122852</v>
      </c>
      <c r="R199">
        <v>-8.1125000000000003E-2</v>
      </c>
      <c r="S199">
        <v>-8.2309999999999994E-2</v>
      </c>
      <c r="T199">
        <v>-7.8994999999999996E-2</v>
      </c>
    </row>
    <row r="200" spans="1:20" x14ac:dyDescent="0.15">
      <c r="A200">
        <v>10107</v>
      </c>
      <c r="B200">
        <v>20020830</v>
      </c>
      <c r="C200">
        <v>11</v>
      </c>
      <c r="D200" t="s">
        <v>91</v>
      </c>
      <c r="E200" t="s">
        <v>92</v>
      </c>
      <c r="F200">
        <v>8048</v>
      </c>
      <c r="K200">
        <v>49.08</v>
      </c>
      <c r="L200">
        <v>8698452</v>
      </c>
      <c r="M200">
        <v>2.2925999999999998E-2</v>
      </c>
      <c r="N200">
        <v>5378747</v>
      </c>
      <c r="O200">
        <v>2</v>
      </c>
      <c r="P200">
        <v>2</v>
      </c>
      <c r="Q200">
        <v>2.2925999999999998E-2</v>
      </c>
      <c r="R200">
        <v>7.9489999999999995E-3</v>
      </c>
      <c r="S200">
        <v>6.4050000000000001E-3</v>
      </c>
      <c r="T200">
        <v>4.8809999999999999E-3</v>
      </c>
    </row>
    <row r="201" spans="1:20" x14ac:dyDescent="0.15">
      <c r="A201">
        <v>10107</v>
      </c>
      <c r="B201">
        <v>20020930</v>
      </c>
      <c r="C201">
        <v>11</v>
      </c>
      <c r="D201" t="s">
        <v>91</v>
      </c>
      <c r="E201" t="s">
        <v>92</v>
      </c>
      <c r="F201">
        <v>8048</v>
      </c>
      <c r="K201">
        <v>43.74</v>
      </c>
      <c r="L201">
        <v>8680203</v>
      </c>
      <c r="M201">
        <v>-0.108802</v>
      </c>
      <c r="N201">
        <v>5346450</v>
      </c>
      <c r="O201">
        <v>2</v>
      </c>
      <c r="P201">
        <v>2</v>
      </c>
      <c r="Q201">
        <v>-0.108802</v>
      </c>
      <c r="R201">
        <v>-9.9922999999999998E-2</v>
      </c>
      <c r="S201">
        <v>-0.101387</v>
      </c>
      <c r="T201">
        <v>-0.110013</v>
      </c>
    </row>
    <row r="202" spans="1:20" x14ac:dyDescent="0.15">
      <c r="A202">
        <v>10107</v>
      </c>
      <c r="B202">
        <v>20021031</v>
      </c>
      <c r="C202">
        <v>11</v>
      </c>
      <c r="D202" t="s">
        <v>91</v>
      </c>
      <c r="E202" t="s">
        <v>92</v>
      </c>
      <c r="F202">
        <v>8048</v>
      </c>
      <c r="K202">
        <v>53.47</v>
      </c>
      <c r="L202">
        <v>12589676</v>
      </c>
      <c r="M202">
        <v>0.22245100000000001</v>
      </c>
      <c r="N202">
        <v>5346450</v>
      </c>
      <c r="O202">
        <v>2</v>
      </c>
      <c r="P202">
        <v>2</v>
      </c>
      <c r="Q202">
        <v>0.22245100000000001</v>
      </c>
      <c r="R202">
        <v>7.4940000000000007E-2</v>
      </c>
      <c r="S202">
        <v>7.3522000000000004E-2</v>
      </c>
      <c r="T202">
        <v>8.6435999999999999E-2</v>
      </c>
    </row>
    <row r="203" spans="1:20" x14ac:dyDescent="0.15">
      <c r="A203">
        <v>10107</v>
      </c>
      <c r="B203">
        <v>20021129</v>
      </c>
      <c r="C203">
        <v>11</v>
      </c>
      <c r="D203" t="s">
        <v>91</v>
      </c>
      <c r="E203" t="s">
        <v>92</v>
      </c>
      <c r="F203">
        <v>8048</v>
      </c>
      <c r="K203">
        <v>57.68</v>
      </c>
      <c r="L203">
        <v>7992050</v>
      </c>
      <c r="M203">
        <v>7.8736E-2</v>
      </c>
      <c r="N203">
        <v>5346450</v>
      </c>
      <c r="O203">
        <v>2</v>
      </c>
      <c r="P203">
        <v>2</v>
      </c>
      <c r="Q203">
        <v>7.8736E-2</v>
      </c>
      <c r="R203">
        <v>6.1282000000000003E-2</v>
      </c>
      <c r="S203">
        <v>5.9611999999999998E-2</v>
      </c>
      <c r="T203">
        <v>5.7070000000000003E-2</v>
      </c>
    </row>
    <row r="204" spans="1:20" x14ac:dyDescent="0.15">
      <c r="A204">
        <v>10107</v>
      </c>
      <c r="B204">
        <v>20021231</v>
      </c>
      <c r="C204">
        <v>11</v>
      </c>
      <c r="D204" t="s">
        <v>91</v>
      </c>
      <c r="E204" t="s">
        <v>92</v>
      </c>
      <c r="F204">
        <v>8048</v>
      </c>
      <c r="K204">
        <v>51.7</v>
      </c>
      <c r="L204">
        <v>6551381</v>
      </c>
      <c r="M204">
        <v>-0.103675</v>
      </c>
      <c r="N204">
        <v>5350693</v>
      </c>
      <c r="O204">
        <v>2</v>
      </c>
      <c r="P204">
        <v>2</v>
      </c>
      <c r="Q204">
        <v>-0.103675</v>
      </c>
      <c r="R204">
        <v>-5.3333999999999999E-2</v>
      </c>
      <c r="S204">
        <v>-5.4976999999999998E-2</v>
      </c>
      <c r="T204">
        <v>-6.0332999999999998E-2</v>
      </c>
    </row>
    <row r="205" spans="1:20" x14ac:dyDescent="0.15">
      <c r="A205">
        <v>10107</v>
      </c>
      <c r="B205">
        <v>20030131</v>
      </c>
      <c r="C205">
        <v>11</v>
      </c>
      <c r="D205" t="s">
        <v>91</v>
      </c>
      <c r="E205" t="s">
        <v>92</v>
      </c>
      <c r="F205">
        <v>8048</v>
      </c>
      <c r="K205">
        <v>47.46</v>
      </c>
      <c r="L205">
        <v>8793252</v>
      </c>
      <c r="M205">
        <v>-8.2012000000000002E-2</v>
      </c>
      <c r="N205">
        <v>5350693</v>
      </c>
      <c r="O205">
        <v>2</v>
      </c>
      <c r="P205">
        <v>2</v>
      </c>
      <c r="Q205">
        <v>-8.2012000000000002E-2</v>
      </c>
      <c r="R205">
        <v>-2.3366999999999999E-2</v>
      </c>
      <c r="S205">
        <v>-2.4576000000000001E-2</v>
      </c>
      <c r="T205">
        <v>-2.7414999999999998E-2</v>
      </c>
    </row>
    <row r="206" spans="1:20" x14ac:dyDescent="0.15">
      <c r="A206">
        <v>10107</v>
      </c>
      <c r="B206">
        <v>20030228</v>
      </c>
      <c r="C206">
        <v>11</v>
      </c>
      <c r="D206" t="s">
        <v>91</v>
      </c>
      <c r="E206" t="s">
        <v>92</v>
      </c>
      <c r="F206">
        <v>8048</v>
      </c>
      <c r="G206">
        <v>5523</v>
      </c>
      <c r="H206">
        <v>0</v>
      </c>
      <c r="I206">
        <v>1</v>
      </c>
      <c r="J206">
        <v>1</v>
      </c>
      <c r="K206">
        <v>23.7</v>
      </c>
      <c r="L206">
        <v>9578695</v>
      </c>
      <c r="M206">
        <v>2.1069999999999999E-3</v>
      </c>
      <c r="N206">
        <v>10701386</v>
      </c>
      <c r="O206">
        <v>1</v>
      </c>
      <c r="P206">
        <v>1</v>
      </c>
      <c r="Q206">
        <v>-1.2639999999999999E-3</v>
      </c>
      <c r="R206">
        <v>-1.5417E-2</v>
      </c>
      <c r="S206">
        <v>-1.7243000000000001E-2</v>
      </c>
      <c r="T206">
        <v>-1.7003999999999998E-2</v>
      </c>
    </row>
    <row r="207" spans="1:20" x14ac:dyDescent="0.15">
      <c r="A207">
        <v>10107</v>
      </c>
      <c r="B207">
        <v>20030228</v>
      </c>
      <c r="C207">
        <v>11</v>
      </c>
      <c r="D207" t="s">
        <v>91</v>
      </c>
      <c r="E207" t="s">
        <v>92</v>
      </c>
      <c r="F207">
        <v>8048</v>
      </c>
      <c r="G207">
        <v>1212</v>
      </c>
      <c r="H207">
        <v>0.08</v>
      </c>
      <c r="I207">
        <v>0</v>
      </c>
      <c r="J207">
        <v>0</v>
      </c>
      <c r="K207">
        <v>23.7</v>
      </c>
      <c r="L207">
        <v>9578695</v>
      </c>
      <c r="M207">
        <v>2.1069999999999999E-3</v>
      </c>
      <c r="N207">
        <v>10701386</v>
      </c>
      <c r="O207">
        <v>1</v>
      </c>
      <c r="P207">
        <v>1</v>
      </c>
      <c r="Q207">
        <v>-1.2639999999999999E-3</v>
      </c>
      <c r="R207">
        <v>-1.5417E-2</v>
      </c>
      <c r="S207">
        <v>-1.7243000000000001E-2</v>
      </c>
      <c r="T207">
        <v>-1.7003999999999998E-2</v>
      </c>
    </row>
    <row r="208" spans="1:20" x14ac:dyDescent="0.15">
      <c r="A208">
        <v>10107</v>
      </c>
      <c r="B208">
        <v>20030331</v>
      </c>
      <c r="C208">
        <v>11</v>
      </c>
      <c r="D208" t="s">
        <v>91</v>
      </c>
      <c r="E208" t="s">
        <v>92</v>
      </c>
      <c r="F208">
        <v>8048</v>
      </c>
      <c r="K208">
        <v>24.21</v>
      </c>
      <c r="L208">
        <v>13975126</v>
      </c>
      <c r="M208">
        <v>2.1519E-2</v>
      </c>
      <c r="N208">
        <v>10722000</v>
      </c>
      <c r="O208">
        <v>1</v>
      </c>
      <c r="P208">
        <v>1</v>
      </c>
      <c r="Q208">
        <v>2.1519E-2</v>
      </c>
      <c r="R208">
        <v>1.0321E-2</v>
      </c>
      <c r="S208">
        <v>8.9009999999999992E-3</v>
      </c>
      <c r="T208">
        <v>8.3580000000000008E-3</v>
      </c>
    </row>
    <row r="209" spans="1:20" x14ac:dyDescent="0.15">
      <c r="A209">
        <v>10107</v>
      </c>
      <c r="B209">
        <v>20030430</v>
      </c>
      <c r="C209">
        <v>11</v>
      </c>
      <c r="D209" t="s">
        <v>91</v>
      </c>
      <c r="E209" t="s">
        <v>92</v>
      </c>
      <c r="F209">
        <v>8048</v>
      </c>
      <c r="K209">
        <v>25.56</v>
      </c>
      <c r="L209">
        <v>12730868</v>
      </c>
      <c r="M209">
        <v>5.5761999999999999E-2</v>
      </c>
      <c r="N209">
        <v>10736261</v>
      </c>
      <c r="O209">
        <v>1</v>
      </c>
      <c r="P209">
        <v>1</v>
      </c>
      <c r="Q209">
        <v>5.5761999999999999E-2</v>
      </c>
      <c r="R209">
        <v>8.2767999999999994E-2</v>
      </c>
      <c r="S209">
        <v>8.1180000000000002E-2</v>
      </c>
      <c r="T209">
        <v>8.1044000000000005E-2</v>
      </c>
    </row>
    <row r="210" spans="1:20" x14ac:dyDescent="0.15">
      <c r="A210">
        <v>10107</v>
      </c>
      <c r="B210">
        <v>20030530</v>
      </c>
      <c r="C210">
        <v>11</v>
      </c>
      <c r="D210" t="s">
        <v>91</v>
      </c>
      <c r="E210" t="s">
        <v>92</v>
      </c>
      <c r="F210">
        <v>8048</v>
      </c>
      <c r="K210">
        <v>24.61</v>
      </c>
      <c r="L210">
        <v>13347615</v>
      </c>
      <c r="M210">
        <v>-3.7166999999999999E-2</v>
      </c>
      <c r="N210">
        <v>10736261</v>
      </c>
      <c r="O210">
        <v>1</v>
      </c>
      <c r="P210">
        <v>1</v>
      </c>
      <c r="Q210">
        <v>-3.7166999999999999E-2</v>
      </c>
      <c r="R210">
        <v>6.3471E-2</v>
      </c>
      <c r="S210">
        <v>6.1778E-2</v>
      </c>
      <c r="T210">
        <v>5.0899E-2</v>
      </c>
    </row>
    <row r="211" spans="1:20" x14ac:dyDescent="0.15">
      <c r="A211">
        <v>10107</v>
      </c>
      <c r="B211">
        <v>20030630</v>
      </c>
      <c r="C211">
        <v>11</v>
      </c>
      <c r="D211" t="s">
        <v>91</v>
      </c>
      <c r="E211" t="s">
        <v>92</v>
      </c>
      <c r="F211">
        <v>8048</v>
      </c>
      <c r="K211">
        <v>25.64</v>
      </c>
      <c r="L211">
        <v>16113268</v>
      </c>
      <c r="M211">
        <v>4.1853000000000001E-2</v>
      </c>
      <c r="N211">
        <v>10718000</v>
      </c>
      <c r="O211">
        <v>1</v>
      </c>
      <c r="P211">
        <v>1</v>
      </c>
      <c r="Q211">
        <v>4.1853000000000001E-2</v>
      </c>
      <c r="R211">
        <v>1.6345999999999999E-2</v>
      </c>
      <c r="S211">
        <v>1.4796999999999999E-2</v>
      </c>
      <c r="T211">
        <v>1.1322E-2</v>
      </c>
    </row>
    <row r="212" spans="1:20" x14ac:dyDescent="0.15">
      <c r="A212">
        <v>10107</v>
      </c>
      <c r="B212">
        <v>20030731</v>
      </c>
      <c r="C212">
        <v>11</v>
      </c>
      <c r="D212" t="s">
        <v>91</v>
      </c>
      <c r="E212" t="s">
        <v>92</v>
      </c>
      <c r="F212">
        <v>8048</v>
      </c>
      <c r="K212">
        <v>26.41</v>
      </c>
      <c r="L212">
        <v>13188100</v>
      </c>
      <c r="M212">
        <v>3.0030999999999999E-2</v>
      </c>
      <c r="N212">
        <v>10718000</v>
      </c>
      <c r="O212">
        <v>1</v>
      </c>
      <c r="P212">
        <v>1</v>
      </c>
      <c r="Q212">
        <v>3.0030999999999999E-2</v>
      </c>
      <c r="R212">
        <v>2.3112000000000001E-2</v>
      </c>
      <c r="S212">
        <v>2.1763999999999999E-2</v>
      </c>
      <c r="T212">
        <v>1.6223999999999999E-2</v>
      </c>
    </row>
    <row r="213" spans="1:20" x14ac:dyDescent="0.15">
      <c r="A213">
        <v>10107</v>
      </c>
      <c r="B213">
        <v>20030829</v>
      </c>
      <c r="C213">
        <v>11</v>
      </c>
      <c r="D213" t="s">
        <v>91</v>
      </c>
      <c r="E213" t="s">
        <v>92</v>
      </c>
      <c r="F213">
        <v>8048</v>
      </c>
      <c r="K213">
        <v>26.52</v>
      </c>
      <c r="L213">
        <v>9821122</v>
      </c>
      <c r="M213">
        <v>4.1650000000000003E-3</v>
      </c>
      <c r="N213">
        <v>10813985</v>
      </c>
      <c r="O213">
        <v>1</v>
      </c>
      <c r="P213">
        <v>1</v>
      </c>
      <c r="Q213">
        <v>4.1650000000000003E-3</v>
      </c>
      <c r="R213">
        <v>2.4965000000000001E-2</v>
      </c>
      <c r="S213">
        <v>2.3486E-2</v>
      </c>
      <c r="T213">
        <v>1.7873E-2</v>
      </c>
    </row>
    <row r="214" spans="1:20" x14ac:dyDescent="0.15">
      <c r="A214">
        <v>10107</v>
      </c>
      <c r="B214">
        <v>20030930</v>
      </c>
      <c r="C214">
        <v>11</v>
      </c>
      <c r="D214" t="s">
        <v>91</v>
      </c>
      <c r="E214" t="s">
        <v>92</v>
      </c>
      <c r="F214">
        <v>8048</v>
      </c>
      <c r="K214">
        <v>27.8</v>
      </c>
      <c r="L214">
        <v>12903455</v>
      </c>
      <c r="M214">
        <v>4.8265000000000002E-2</v>
      </c>
      <c r="N214">
        <v>10805000</v>
      </c>
      <c r="O214">
        <v>1</v>
      </c>
      <c r="P214">
        <v>1</v>
      </c>
      <c r="Q214">
        <v>4.8265000000000002E-2</v>
      </c>
      <c r="R214">
        <v>-9.1199999999999996E-3</v>
      </c>
      <c r="S214">
        <v>-1.0607E-2</v>
      </c>
      <c r="T214">
        <v>-1.1944E-2</v>
      </c>
    </row>
    <row r="215" spans="1:20" x14ac:dyDescent="0.15">
      <c r="A215">
        <v>10107</v>
      </c>
      <c r="B215">
        <v>20031031</v>
      </c>
      <c r="C215">
        <v>11</v>
      </c>
      <c r="D215" t="s">
        <v>91</v>
      </c>
      <c r="E215" t="s">
        <v>92</v>
      </c>
      <c r="F215">
        <v>8048</v>
      </c>
      <c r="G215">
        <v>1252</v>
      </c>
      <c r="H215">
        <v>0.16</v>
      </c>
      <c r="I215">
        <v>0</v>
      </c>
      <c r="J215">
        <v>0</v>
      </c>
      <c r="K215">
        <v>26.14</v>
      </c>
      <c r="L215">
        <v>14690289</v>
      </c>
      <c r="M215">
        <v>-5.3956999999999998E-2</v>
      </c>
      <c r="N215">
        <v>10812469</v>
      </c>
      <c r="O215">
        <v>1</v>
      </c>
      <c r="P215">
        <v>1</v>
      </c>
      <c r="Q215">
        <v>-5.9712000000000001E-2</v>
      </c>
      <c r="R215">
        <v>6.0360999999999998E-2</v>
      </c>
      <c r="S215">
        <v>5.8881999999999997E-2</v>
      </c>
      <c r="T215">
        <v>5.4961999999999997E-2</v>
      </c>
    </row>
    <row r="216" spans="1:20" x14ac:dyDescent="0.15">
      <c r="A216">
        <v>10107</v>
      </c>
      <c r="B216">
        <v>20031128</v>
      </c>
      <c r="C216">
        <v>11</v>
      </c>
      <c r="D216" t="s">
        <v>91</v>
      </c>
      <c r="E216" t="s">
        <v>92</v>
      </c>
      <c r="F216">
        <v>8048</v>
      </c>
      <c r="K216">
        <v>25.71</v>
      </c>
      <c r="L216">
        <v>14711326</v>
      </c>
      <c r="M216">
        <v>-1.6449999999999999E-2</v>
      </c>
      <c r="N216">
        <v>10812469</v>
      </c>
      <c r="O216">
        <v>1</v>
      </c>
      <c r="P216">
        <v>1</v>
      </c>
      <c r="Q216">
        <v>-1.6449999999999999E-2</v>
      </c>
      <c r="R216">
        <v>1.6594000000000001E-2</v>
      </c>
      <c r="S216">
        <v>1.5051999999999999E-2</v>
      </c>
      <c r="T216">
        <v>7.1289999999999999E-3</v>
      </c>
    </row>
    <row r="217" spans="1:20" x14ac:dyDescent="0.15">
      <c r="A217">
        <v>10107</v>
      </c>
      <c r="B217">
        <v>20031231</v>
      </c>
      <c r="C217">
        <v>11</v>
      </c>
      <c r="D217" t="s">
        <v>91</v>
      </c>
      <c r="E217" t="s">
        <v>92</v>
      </c>
      <c r="F217">
        <v>8048</v>
      </c>
      <c r="K217">
        <v>27.37</v>
      </c>
      <c r="L217">
        <v>15070270</v>
      </c>
      <c r="M217">
        <v>6.4565999999999998E-2</v>
      </c>
      <c r="N217">
        <v>10789000</v>
      </c>
      <c r="O217">
        <v>1</v>
      </c>
      <c r="P217">
        <v>1</v>
      </c>
      <c r="Q217">
        <v>6.4565999999999998E-2</v>
      </c>
      <c r="R217">
        <v>4.5476000000000003E-2</v>
      </c>
      <c r="S217">
        <v>4.3819999999999998E-2</v>
      </c>
      <c r="T217">
        <v>5.0764999999999998E-2</v>
      </c>
    </row>
    <row r="218" spans="1:20" x14ac:dyDescent="0.15">
      <c r="A218">
        <v>10107</v>
      </c>
      <c r="B218">
        <v>20040130</v>
      </c>
      <c r="C218">
        <v>11</v>
      </c>
      <c r="D218" t="s">
        <v>91</v>
      </c>
      <c r="E218" t="s">
        <v>92</v>
      </c>
      <c r="F218">
        <v>8048</v>
      </c>
      <c r="K218">
        <v>27.65</v>
      </c>
      <c r="L218">
        <v>12662586</v>
      </c>
      <c r="M218">
        <v>1.023E-2</v>
      </c>
      <c r="N218">
        <v>10794393</v>
      </c>
      <c r="O218">
        <v>1</v>
      </c>
      <c r="P218">
        <v>1</v>
      </c>
      <c r="Q218">
        <v>1.023E-2</v>
      </c>
      <c r="R218">
        <v>2.3042E-2</v>
      </c>
      <c r="S218">
        <v>2.2019E-2</v>
      </c>
      <c r="T218">
        <v>1.7276E-2</v>
      </c>
    </row>
    <row r="219" spans="1:20" x14ac:dyDescent="0.15">
      <c r="A219">
        <v>10107</v>
      </c>
      <c r="B219">
        <v>20040227</v>
      </c>
      <c r="C219">
        <v>11</v>
      </c>
      <c r="D219" t="s">
        <v>91</v>
      </c>
      <c r="E219" t="s">
        <v>92</v>
      </c>
      <c r="F219">
        <v>8048</v>
      </c>
      <c r="K219">
        <v>26.53</v>
      </c>
      <c r="L219">
        <v>10419809</v>
      </c>
      <c r="M219">
        <v>-4.0506E-2</v>
      </c>
      <c r="N219">
        <v>10794393</v>
      </c>
      <c r="O219">
        <v>1</v>
      </c>
      <c r="P219">
        <v>1</v>
      </c>
      <c r="Q219">
        <v>-4.0506E-2</v>
      </c>
      <c r="R219">
        <v>1.5443E-2</v>
      </c>
      <c r="S219">
        <v>1.3958E-2</v>
      </c>
      <c r="T219">
        <v>1.2208999999999999E-2</v>
      </c>
    </row>
    <row r="220" spans="1:20" x14ac:dyDescent="0.15">
      <c r="A220">
        <v>10107</v>
      </c>
      <c r="B220">
        <v>20040331</v>
      </c>
      <c r="C220">
        <v>11</v>
      </c>
      <c r="D220" t="s">
        <v>91</v>
      </c>
      <c r="E220" t="s">
        <v>92</v>
      </c>
      <c r="F220">
        <v>8048</v>
      </c>
      <c r="K220">
        <v>24.93</v>
      </c>
      <c r="L220">
        <v>17410393</v>
      </c>
      <c r="M220">
        <v>-6.0309000000000001E-2</v>
      </c>
      <c r="N220">
        <v>10777000</v>
      </c>
      <c r="O220">
        <v>1</v>
      </c>
      <c r="P220">
        <v>1</v>
      </c>
      <c r="Q220">
        <v>-6.0309000000000001E-2</v>
      </c>
      <c r="R220">
        <v>-1.0662E-2</v>
      </c>
      <c r="S220">
        <v>-1.1985000000000001E-2</v>
      </c>
      <c r="T220">
        <v>-1.6358999999999999E-2</v>
      </c>
    </row>
    <row r="221" spans="1:20" x14ac:dyDescent="0.15">
      <c r="A221">
        <v>10107</v>
      </c>
      <c r="B221">
        <v>20040430</v>
      </c>
      <c r="C221">
        <v>11</v>
      </c>
      <c r="D221" t="s">
        <v>91</v>
      </c>
      <c r="E221" t="s">
        <v>92</v>
      </c>
      <c r="F221">
        <v>8048</v>
      </c>
      <c r="K221">
        <v>26.13</v>
      </c>
      <c r="L221">
        <v>15707975</v>
      </c>
      <c r="M221">
        <v>4.8134999999999997E-2</v>
      </c>
      <c r="N221">
        <v>10794693</v>
      </c>
      <c r="O221">
        <v>1</v>
      </c>
      <c r="P221">
        <v>1</v>
      </c>
      <c r="Q221">
        <v>4.8134999999999997E-2</v>
      </c>
      <c r="R221">
        <v>-2.4222E-2</v>
      </c>
      <c r="S221">
        <v>-2.5568E-2</v>
      </c>
      <c r="T221">
        <v>-1.6791E-2</v>
      </c>
    </row>
    <row r="222" spans="1:20" x14ac:dyDescent="0.15">
      <c r="A222">
        <v>10107</v>
      </c>
      <c r="B222">
        <v>20040528</v>
      </c>
      <c r="C222">
        <v>11</v>
      </c>
      <c r="D222" t="s">
        <v>91</v>
      </c>
      <c r="E222" t="s">
        <v>92</v>
      </c>
      <c r="F222">
        <v>8048</v>
      </c>
      <c r="K222">
        <v>26.23</v>
      </c>
      <c r="L222">
        <v>11761239</v>
      </c>
      <c r="M222">
        <v>3.8270000000000001E-3</v>
      </c>
      <c r="N222">
        <v>10794693</v>
      </c>
      <c r="O222">
        <v>1</v>
      </c>
      <c r="P222">
        <v>1</v>
      </c>
      <c r="Q222">
        <v>3.8270000000000001E-3</v>
      </c>
      <c r="R222">
        <v>1.4068000000000001E-2</v>
      </c>
      <c r="S222">
        <v>1.2383999999999999E-2</v>
      </c>
      <c r="T222">
        <v>1.2083E-2</v>
      </c>
    </row>
    <row r="223" spans="1:20" x14ac:dyDescent="0.15">
      <c r="A223">
        <v>10107</v>
      </c>
      <c r="B223">
        <v>20040630</v>
      </c>
      <c r="C223">
        <v>11</v>
      </c>
      <c r="D223" t="s">
        <v>91</v>
      </c>
      <c r="E223" t="s">
        <v>92</v>
      </c>
      <c r="F223">
        <v>8048</v>
      </c>
      <c r="K223">
        <v>28.56</v>
      </c>
      <c r="L223">
        <v>15655238</v>
      </c>
      <c r="M223">
        <v>8.8830000000000006E-2</v>
      </c>
      <c r="N223">
        <v>10862000</v>
      </c>
      <c r="O223">
        <v>1</v>
      </c>
      <c r="P223">
        <v>1</v>
      </c>
      <c r="Q223">
        <v>8.8830000000000006E-2</v>
      </c>
      <c r="R223">
        <v>2.1610999999999998E-2</v>
      </c>
      <c r="S223">
        <v>2.0049000000000001E-2</v>
      </c>
      <c r="T223">
        <v>1.7989000000000002E-2</v>
      </c>
    </row>
    <row r="224" spans="1:20" x14ac:dyDescent="0.15">
      <c r="A224">
        <v>10107</v>
      </c>
      <c r="B224">
        <v>20040730</v>
      </c>
      <c r="C224">
        <v>11</v>
      </c>
      <c r="D224" t="s">
        <v>91</v>
      </c>
      <c r="E224" t="s">
        <v>92</v>
      </c>
      <c r="F224">
        <v>8048</v>
      </c>
      <c r="K224">
        <v>28.49</v>
      </c>
      <c r="L224">
        <v>15594605</v>
      </c>
      <c r="M224">
        <v>-2.4510000000000001E-3</v>
      </c>
      <c r="N224">
        <v>10862000</v>
      </c>
      <c r="O224">
        <v>1</v>
      </c>
      <c r="P224">
        <v>1</v>
      </c>
      <c r="Q224">
        <v>-2.4510000000000001E-3</v>
      </c>
      <c r="R224">
        <v>-3.7698000000000002E-2</v>
      </c>
      <c r="S224">
        <v>-3.8792E-2</v>
      </c>
      <c r="T224">
        <v>-3.4291000000000002E-2</v>
      </c>
    </row>
    <row r="225" spans="1:20" x14ac:dyDescent="0.15">
      <c r="A225">
        <v>10107</v>
      </c>
      <c r="B225">
        <v>20040831</v>
      </c>
      <c r="C225">
        <v>11</v>
      </c>
      <c r="D225" t="s">
        <v>91</v>
      </c>
      <c r="E225" t="s">
        <v>92</v>
      </c>
      <c r="F225">
        <v>8048</v>
      </c>
      <c r="G225">
        <v>1232</v>
      </c>
      <c r="H225">
        <v>0.08</v>
      </c>
      <c r="I225">
        <v>0</v>
      </c>
      <c r="J225">
        <v>0</v>
      </c>
      <c r="K225">
        <v>27.3</v>
      </c>
      <c r="L225">
        <v>11566216</v>
      </c>
      <c r="M225">
        <v>-3.8961000000000003E-2</v>
      </c>
      <c r="N225">
        <v>10872705</v>
      </c>
      <c r="O225">
        <v>1</v>
      </c>
      <c r="P225">
        <v>1</v>
      </c>
      <c r="Q225">
        <v>-4.1769000000000001E-2</v>
      </c>
      <c r="R225">
        <v>2.7030000000000001E-3</v>
      </c>
      <c r="S225">
        <v>1.0579999999999999E-3</v>
      </c>
      <c r="T225">
        <v>2.287E-3</v>
      </c>
    </row>
    <row r="226" spans="1:20" x14ac:dyDescent="0.15">
      <c r="A226">
        <v>10107</v>
      </c>
      <c r="B226">
        <v>20040930</v>
      </c>
      <c r="C226">
        <v>11</v>
      </c>
      <c r="D226" t="s">
        <v>91</v>
      </c>
      <c r="E226" t="s">
        <v>92</v>
      </c>
      <c r="F226">
        <v>8048</v>
      </c>
      <c r="K226">
        <v>27.65</v>
      </c>
      <c r="L226">
        <v>11723109</v>
      </c>
      <c r="M226">
        <v>1.2821000000000001E-2</v>
      </c>
      <c r="N226">
        <v>10865000</v>
      </c>
      <c r="O226">
        <v>1</v>
      </c>
      <c r="P226">
        <v>1</v>
      </c>
      <c r="Q226">
        <v>1.2821000000000001E-2</v>
      </c>
      <c r="R226">
        <v>2.0556000000000001E-2</v>
      </c>
      <c r="S226">
        <v>1.9099000000000001E-2</v>
      </c>
      <c r="T226">
        <v>9.3640000000000008E-3</v>
      </c>
    </row>
    <row r="227" spans="1:20" x14ac:dyDescent="0.15">
      <c r="A227">
        <v>10107</v>
      </c>
      <c r="B227">
        <v>20041029</v>
      </c>
      <c r="C227">
        <v>11</v>
      </c>
      <c r="D227" t="s">
        <v>91</v>
      </c>
      <c r="E227" t="s">
        <v>92</v>
      </c>
      <c r="F227">
        <v>8048</v>
      </c>
      <c r="K227">
        <v>27.97</v>
      </c>
      <c r="L227">
        <v>13470405</v>
      </c>
      <c r="M227">
        <v>1.1573E-2</v>
      </c>
      <c r="N227">
        <v>10871590</v>
      </c>
      <c r="O227">
        <v>1</v>
      </c>
      <c r="P227">
        <v>1</v>
      </c>
      <c r="Q227">
        <v>1.1573E-2</v>
      </c>
      <c r="R227">
        <v>1.7805999999999999E-2</v>
      </c>
      <c r="S227">
        <v>1.6579E-2</v>
      </c>
      <c r="T227">
        <v>1.4014E-2</v>
      </c>
    </row>
    <row r="228" spans="1:20" x14ac:dyDescent="0.15">
      <c r="A228">
        <v>10107</v>
      </c>
      <c r="B228">
        <v>20041130</v>
      </c>
      <c r="C228">
        <v>11</v>
      </c>
      <c r="D228" t="s">
        <v>91</v>
      </c>
      <c r="E228" t="s">
        <v>92</v>
      </c>
      <c r="F228">
        <v>8048</v>
      </c>
      <c r="G228">
        <v>1232</v>
      </c>
      <c r="H228">
        <v>0.08</v>
      </c>
      <c r="I228">
        <v>0</v>
      </c>
      <c r="J228">
        <v>0</v>
      </c>
      <c r="K228">
        <v>26.81</v>
      </c>
      <c r="L228">
        <v>18295467</v>
      </c>
      <c r="M228">
        <v>6.8644999999999998E-2</v>
      </c>
      <c r="N228">
        <v>10872705</v>
      </c>
      <c r="O228">
        <v>1</v>
      </c>
      <c r="P228">
        <v>1</v>
      </c>
      <c r="Q228">
        <v>-4.1473000000000003E-2</v>
      </c>
      <c r="R228">
        <v>4.8214E-2</v>
      </c>
      <c r="S228">
        <v>4.4319999999999998E-2</v>
      </c>
      <c r="T228">
        <v>3.8594999999999997E-2</v>
      </c>
    </row>
    <row r="229" spans="1:20" x14ac:dyDescent="0.15">
      <c r="A229">
        <v>10107</v>
      </c>
      <c r="B229">
        <v>20041130</v>
      </c>
      <c r="C229">
        <v>11</v>
      </c>
      <c r="D229" t="s">
        <v>91</v>
      </c>
      <c r="E229" t="s">
        <v>92</v>
      </c>
      <c r="F229">
        <v>8048</v>
      </c>
      <c r="G229">
        <v>1272</v>
      </c>
      <c r="H229">
        <v>3</v>
      </c>
      <c r="I229">
        <v>0</v>
      </c>
      <c r="J229">
        <v>0</v>
      </c>
      <c r="K229">
        <v>26.81</v>
      </c>
      <c r="L229">
        <v>18295467</v>
      </c>
      <c r="M229">
        <v>6.8644999999999998E-2</v>
      </c>
      <c r="N229">
        <v>10872705</v>
      </c>
      <c r="O229">
        <v>1</v>
      </c>
      <c r="P229">
        <v>1</v>
      </c>
      <c r="Q229">
        <v>-4.1473000000000003E-2</v>
      </c>
      <c r="R229">
        <v>4.8214E-2</v>
      </c>
      <c r="S229">
        <v>4.4319999999999998E-2</v>
      </c>
      <c r="T229">
        <v>3.8594999999999997E-2</v>
      </c>
    </row>
    <row r="230" spans="1:20" x14ac:dyDescent="0.15">
      <c r="A230">
        <v>10107</v>
      </c>
      <c r="B230">
        <v>20041231</v>
      </c>
      <c r="C230">
        <v>11</v>
      </c>
      <c r="D230" t="s">
        <v>91</v>
      </c>
      <c r="E230" t="s">
        <v>92</v>
      </c>
      <c r="F230">
        <v>8048</v>
      </c>
      <c r="K230">
        <v>26.72</v>
      </c>
      <c r="L230">
        <v>19070944</v>
      </c>
      <c r="M230">
        <v>-3.3570000000000002E-3</v>
      </c>
      <c r="N230">
        <v>10880222</v>
      </c>
      <c r="O230">
        <v>1</v>
      </c>
      <c r="P230">
        <v>1</v>
      </c>
      <c r="Q230">
        <v>-3.3570000000000002E-3</v>
      </c>
      <c r="R230">
        <v>3.517E-2</v>
      </c>
      <c r="S230">
        <v>3.3413999999999999E-2</v>
      </c>
      <c r="T230">
        <v>3.2458000000000001E-2</v>
      </c>
    </row>
    <row r="231" spans="1:20" x14ac:dyDescent="0.15">
      <c r="A231">
        <v>10107</v>
      </c>
      <c r="B231">
        <v>20050131</v>
      </c>
      <c r="C231">
        <v>11</v>
      </c>
      <c r="D231" t="s">
        <v>91</v>
      </c>
      <c r="E231" t="s">
        <v>92</v>
      </c>
      <c r="F231">
        <v>8048</v>
      </c>
      <c r="K231">
        <v>26.28</v>
      </c>
      <c r="L231">
        <v>15274968</v>
      </c>
      <c r="M231">
        <v>-1.6466999999999999E-2</v>
      </c>
      <c r="N231">
        <v>10880222</v>
      </c>
      <c r="O231">
        <v>1</v>
      </c>
      <c r="P231">
        <v>1</v>
      </c>
      <c r="Q231">
        <v>-1.6466999999999999E-2</v>
      </c>
      <c r="R231">
        <v>-2.6546E-2</v>
      </c>
      <c r="S231">
        <v>-2.7399E-2</v>
      </c>
      <c r="T231">
        <v>-2.529E-2</v>
      </c>
    </row>
    <row r="232" spans="1:20" x14ac:dyDescent="0.15">
      <c r="A232">
        <v>10107</v>
      </c>
      <c r="B232">
        <v>20050228</v>
      </c>
      <c r="C232">
        <v>11</v>
      </c>
      <c r="D232" t="s">
        <v>91</v>
      </c>
      <c r="E232" t="s">
        <v>92</v>
      </c>
      <c r="F232">
        <v>8048</v>
      </c>
      <c r="G232">
        <v>1232</v>
      </c>
      <c r="H232">
        <v>0.08</v>
      </c>
      <c r="I232">
        <v>0</v>
      </c>
      <c r="J232">
        <v>0</v>
      </c>
      <c r="K232">
        <v>25.16</v>
      </c>
      <c r="L232">
        <v>13961069</v>
      </c>
      <c r="M232">
        <v>-3.9573999999999998E-2</v>
      </c>
      <c r="N232">
        <v>10880222</v>
      </c>
      <c r="O232">
        <v>1</v>
      </c>
      <c r="P232">
        <v>1</v>
      </c>
      <c r="Q232">
        <v>-4.2618000000000003E-2</v>
      </c>
      <c r="R232">
        <v>2.2645999999999999E-2</v>
      </c>
      <c r="S232">
        <v>2.0809999999999999E-2</v>
      </c>
      <c r="T232">
        <v>1.8903E-2</v>
      </c>
    </row>
    <row r="233" spans="1:20" x14ac:dyDescent="0.15">
      <c r="A233">
        <v>10107</v>
      </c>
      <c r="B233">
        <v>20050331</v>
      </c>
      <c r="C233">
        <v>11</v>
      </c>
      <c r="D233" t="s">
        <v>91</v>
      </c>
      <c r="E233" t="s">
        <v>92</v>
      </c>
      <c r="F233">
        <v>8048</v>
      </c>
      <c r="K233">
        <v>24.17</v>
      </c>
      <c r="L233">
        <v>15949067</v>
      </c>
      <c r="M233">
        <v>-3.9348000000000001E-2</v>
      </c>
      <c r="N233">
        <v>10804353</v>
      </c>
      <c r="O233">
        <v>1</v>
      </c>
      <c r="P233">
        <v>1</v>
      </c>
      <c r="Q233">
        <v>-3.9348000000000001E-2</v>
      </c>
      <c r="R233">
        <v>-1.6944000000000001E-2</v>
      </c>
      <c r="S233">
        <v>-1.8578000000000001E-2</v>
      </c>
      <c r="T233">
        <v>-1.9118E-2</v>
      </c>
    </row>
    <row r="234" spans="1:20" x14ac:dyDescent="0.15">
      <c r="A234">
        <v>10107</v>
      </c>
      <c r="B234">
        <v>20050429</v>
      </c>
      <c r="C234">
        <v>11</v>
      </c>
      <c r="D234" t="s">
        <v>91</v>
      </c>
      <c r="E234" t="s">
        <v>92</v>
      </c>
      <c r="F234">
        <v>8048</v>
      </c>
      <c r="K234">
        <v>25.3</v>
      </c>
      <c r="L234">
        <v>15386206</v>
      </c>
      <c r="M234">
        <v>4.6752000000000002E-2</v>
      </c>
      <c r="N234">
        <v>10804353</v>
      </c>
      <c r="O234">
        <v>1</v>
      </c>
      <c r="P234">
        <v>1</v>
      </c>
      <c r="Q234">
        <v>4.6752000000000002E-2</v>
      </c>
      <c r="R234">
        <v>-2.5205999999999999E-2</v>
      </c>
      <c r="S234">
        <v>-2.6589999999999999E-2</v>
      </c>
      <c r="T234">
        <v>-2.0108999999999998E-2</v>
      </c>
    </row>
    <row r="235" spans="1:20" x14ac:dyDescent="0.15">
      <c r="A235">
        <v>10107</v>
      </c>
      <c r="B235">
        <v>20050531</v>
      </c>
      <c r="C235">
        <v>11</v>
      </c>
      <c r="D235" t="s">
        <v>91</v>
      </c>
      <c r="E235" t="s">
        <v>92</v>
      </c>
      <c r="F235">
        <v>8048</v>
      </c>
      <c r="G235">
        <v>1232</v>
      </c>
      <c r="H235">
        <v>0.08</v>
      </c>
      <c r="I235">
        <v>0</v>
      </c>
      <c r="J235">
        <v>0</v>
      </c>
      <c r="K235">
        <v>25.8</v>
      </c>
      <c r="L235">
        <v>12886815</v>
      </c>
      <c r="M235">
        <v>2.2925000000000001E-2</v>
      </c>
      <c r="N235">
        <v>10804353</v>
      </c>
      <c r="O235">
        <v>1</v>
      </c>
      <c r="P235">
        <v>1</v>
      </c>
      <c r="Q235">
        <v>1.9762999999999999E-2</v>
      </c>
      <c r="R235">
        <v>3.7954000000000002E-2</v>
      </c>
      <c r="S235">
        <v>3.6151000000000003E-2</v>
      </c>
      <c r="T235">
        <v>2.9951999999999999E-2</v>
      </c>
    </row>
    <row r="236" spans="1:20" x14ac:dyDescent="0.15">
      <c r="A236">
        <v>10107</v>
      </c>
      <c r="B236">
        <v>20050630</v>
      </c>
      <c r="C236">
        <v>11</v>
      </c>
      <c r="D236" t="s">
        <v>91</v>
      </c>
      <c r="E236" t="s">
        <v>92</v>
      </c>
      <c r="F236">
        <v>8048</v>
      </c>
      <c r="K236">
        <v>24.84</v>
      </c>
      <c r="L236">
        <v>13519471</v>
      </c>
      <c r="M236">
        <v>-3.7208999999999999E-2</v>
      </c>
      <c r="N236">
        <v>10710000</v>
      </c>
      <c r="O236">
        <v>1</v>
      </c>
      <c r="P236">
        <v>1</v>
      </c>
      <c r="Q236">
        <v>-3.7208999999999999E-2</v>
      </c>
      <c r="R236">
        <v>1.1528999999999999E-2</v>
      </c>
      <c r="S236">
        <v>9.9050000000000006E-3</v>
      </c>
      <c r="T236">
        <v>-1.4300000000000001E-4</v>
      </c>
    </row>
    <row r="237" spans="1:20" x14ac:dyDescent="0.15">
      <c r="A237">
        <v>10107</v>
      </c>
      <c r="B237">
        <v>20050729</v>
      </c>
      <c r="C237">
        <v>11</v>
      </c>
      <c r="D237" t="s">
        <v>91</v>
      </c>
      <c r="E237" t="s">
        <v>92</v>
      </c>
      <c r="F237">
        <v>8048</v>
      </c>
      <c r="K237">
        <v>25.61</v>
      </c>
      <c r="L237">
        <v>13405710</v>
      </c>
      <c r="M237">
        <v>3.0998000000000001E-2</v>
      </c>
      <c r="N237">
        <v>10710000</v>
      </c>
      <c r="O237">
        <v>1</v>
      </c>
      <c r="P237">
        <v>1</v>
      </c>
      <c r="Q237">
        <v>3.0998000000000001E-2</v>
      </c>
      <c r="R237">
        <v>4.3357E-2</v>
      </c>
      <c r="S237">
        <v>4.2250999999999997E-2</v>
      </c>
      <c r="T237">
        <v>3.5968E-2</v>
      </c>
    </row>
    <row r="238" spans="1:20" x14ac:dyDescent="0.15">
      <c r="A238">
        <v>10107</v>
      </c>
      <c r="B238">
        <v>20050831</v>
      </c>
      <c r="C238">
        <v>11</v>
      </c>
      <c r="D238" t="s">
        <v>91</v>
      </c>
      <c r="E238" t="s">
        <v>92</v>
      </c>
      <c r="F238">
        <v>8048</v>
      </c>
      <c r="G238">
        <v>1232</v>
      </c>
      <c r="H238">
        <v>0.08</v>
      </c>
      <c r="I238">
        <v>0</v>
      </c>
      <c r="J238">
        <v>0</v>
      </c>
      <c r="K238">
        <v>27.38</v>
      </c>
      <c r="L238">
        <v>14860988</v>
      </c>
      <c r="M238">
        <v>7.2236999999999996E-2</v>
      </c>
      <c r="N238">
        <v>10712706</v>
      </c>
      <c r="O238">
        <v>1</v>
      </c>
      <c r="P238">
        <v>1</v>
      </c>
      <c r="Q238">
        <v>6.9113999999999995E-2</v>
      </c>
      <c r="R238">
        <v>-5.9579999999999998E-3</v>
      </c>
      <c r="S238">
        <v>-7.7759999999999999E-3</v>
      </c>
      <c r="T238">
        <v>-1.1221999999999999E-2</v>
      </c>
    </row>
    <row r="239" spans="1:20" x14ac:dyDescent="0.15">
      <c r="A239">
        <v>10107</v>
      </c>
      <c r="B239">
        <v>20050930</v>
      </c>
      <c r="C239">
        <v>11</v>
      </c>
      <c r="D239" t="s">
        <v>91</v>
      </c>
      <c r="E239" t="s">
        <v>92</v>
      </c>
      <c r="F239">
        <v>8048</v>
      </c>
      <c r="K239">
        <v>25.73</v>
      </c>
      <c r="L239">
        <v>13669956</v>
      </c>
      <c r="M239">
        <v>-6.0262999999999997E-2</v>
      </c>
      <c r="N239">
        <v>10644674</v>
      </c>
      <c r="O239">
        <v>1</v>
      </c>
      <c r="P239">
        <v>1</v>
      </c>
      <c r="Q239">
        <v>-6.0262999999999997E-2</v>
      </c>
      <c r="R239">
        <v>1.06E-2</v>
      </c>
      <c r="S239">
        <v>9.3310000000000008E-3</v>
      </c>
      <c r="T239">
        <v>6.9490000000000003E-3</v>
      </c>
    </row>
    <row r="240" spans="1:20" x14ac:dyDescent="0.15">
      <c r="A240">
        <v>10107</v>
      </c>
      <c r="B240">
        <v>20051031</v>
      </c>
      <c r="C240">
        <v>11</v>
      </c>
      <c r="D240" t="s">
        <v>91</v>
      </c>
      <c r="E240" t="s">
        <v>92</v>
      </c>
      <c r="F240">
        <v>8048</v>
      </c>
      <c r="K240">
        <v>25.7</v>
      </c>
      <c r="L240">
        <v>14529901</v>
      </c>
      <c r="M240">
        <v>-1.1659999999999999E-3</v>
      </c>
      <c r="N240">
        <v>10644674</v>
      </c>
      <c r="O240">
        <v>1</v>
      </c>
      <c r="P240">
        <v>1</v>
      </c>
      <c r="Q240">
        <v>-1.1659999999999999E-3</v>
      </c>
      <c r="R240">
        <v>-2.0865999999999999E-2</v>
      </c>
      <c r="S240">
        <v>-2.1974E-2</v>
      </c>
      <c r="T240">
        <v>-1.7741E-2</v>
      </c>
    </row>
    <row r="241" spans="1:20" x14ac:dyDescent="0.15">
      <c r="A241">
        <v>10107</v>
      </c>
      <c r="B241">
        <v>20051130</v>
      </c>
      <c r="C241">
        <v>11</v>
      </c>
      <c r="D241" t="s">
        <v>91</v>
      </c>
      <c r="E241" t="s">
        <v>92</v>
      </c>
      <c r="F241">
        <v>8048</v>
      </c>
      <c r="G241">
        <v>1232</v>
      </c>
      <c r="H241">
        <v>0.08</v>
      </c>
      <c r="I241">
        <v>0</v>
      </c>
      <c r="J241">
        <v>0</v>
      </c>
      <c r="K241">
        <v>27.68</v>
      </c>
      <c r="L241">
        <v>14652301</v>
      </c>
      <c r="M241">
        <v>8.0156000000000005E-2</v>
      </c>
      <c r="N241">
        <v>10644674</v>
      </c>
      <c r="O241">
        <v>1</v>
      </c>
      <c r="P241">
        <v>1</v>
      </c>
      <c r="Q241">
        <v>7.7043E-2</v>
      </c>
      <c r="R241">
        <v>4.0326000000000001E-2</v>
      </c>
      <c r="S241">
        <v>3.8073000000000003E-2</v>
      </c>
      <c r="T241">
        <v>3.5186000000000002E-2</v>
      </c>
    </row>
    <row r="242" spans="1:20" x14ac:dyDescent="0.15">
      <c r="A242">
        <v>10107</v>
      </c>
      <c r="B242">
        <v>20051230</v>
      </c>
      <c r="C242">
        <v>11</v>
      </c>
      <c r="D242" t="s">
        <v>91</v>
      </c>
      <c r="E242" t="s">
        <v>92</v>
      </c>
      <c r="F242">
        <v>8048</v>
      </c>
      <c r="K242">
        <v>26.15</v>
      </c>
      <c r="L242">
        <v>12849704</v>
      </c>
      <c r="M242">
        <v>-5.5274999999999998E-2</v>
      </c>
      <c r="N242">
        <v>10333369</v>
      </c>
      <c r="O242">
        <v>1</v>
      </c>
      <c r="P242">
        <v>1</v>
      </c>
      <c r="Q242">
        <v>-5.5274999999999998E-2</v>
      </c>
      <c r="R242">
        <v>3.4580000000000001E-3</v>
      </c>
      <c r="S242">
        <v>1.884E-3</v>
      </c>
      <c r="T242">
        <v>-9.5200000000000005E-4</v>
      </c>
    </row>
    <row r="243" spans="1:20" x14ac:dyDescent="0.15">
      <c r="A243">
        <v>10107</v>
      </c>
      <c r="B243">
        <v>20060131</v>
      </c>
      <c r="C243">
        <v>11</v>
      </c>
      <c r="D243" t="s">
        <v>91</v>
      </c>
      <c r="E243" t="s">
        <v>92</v>
      </c>
      <c r="F243">
        <v>8048</v>
      </c>
      <c r="K243">
        <v>28.15</v>
      </c>
      <c r="L243">
        <v>13948013</v>
      </c>
      <c r="M243">
        <v>7.6481999999999994E-2</v>
      </c>
      <c r="N243">
        <v>10333369</v>
      </c>
      <c r="O243">
        <v>1</v>
      </c>
      <c r="P243">
        <v>1</v>
      </c>
      <c r="Q243">
        <v>7.6481999999999994E-2</v>
      </c>
      <c r="R243">
        <v>4.0072000000000003E-2</v>
      </c>
      <c r="S243">
        <v>3.8966000000000001E-2</v>
      </c>
      <c r="T243">
        <v>2.5467E-2</v>
      </c>
    </row>
    <row r="244" spans="1:20" x14ac:dyDescent="0.15">
      <c r="A244">
        <v>10107</v>
      </c>
      <c r="B244">
        <v>20060228</v>
      </c>
      <c r="C244">
        <v>11</v>
      </c>
      <c r="D244" t="s">
        <v>91</v>
      </c>
      <c r="E244" t="s">
        <v>92</v>
      </c>
      <c r="F244">
        <v>8048</v>
      </c>
      <c r="G244">
        <v>1232</v>
      </c>
      <c r="H244">
        <v>0.09</v>
      </c>
      <c r="I244">
        <v>0</v>
      </c>
      <c r="J244">
        <v>0</v>
      </c>
      <c r="K244">
        <v>26.87</v>
      </c>
      <c r="L244">
        <v>11088149</v>
      </c>
      <c r="M244">
        <v>-4.2272999999999998E-2</v>
      </c>
      <c r="N244">
        <v>10333369</v>
      </c>
      <c r="O244">
        <v>1</v>
      </c>
      <c r="P244">
        <v>1</v>
      </c>
      <c r="Q244">
        <v>-4.5470999999999998E-2</v>
      </c>
      <c r="R244">
        <v>-1.639E-3</v>
      </c>
      <c r="S244">
        <v>-3.552E-3</v>
      </c>
      <c r="T244">
        <v>4.5300000000000001E-4</v>
      </c>
    </row>
    <row r="245" spans="1:20" x14ac:dyDescent="0.15">
      <c r="A245">
        <v>10107</v>
      </c>
      <c r="B245">
        <v>20060331</v>
      </c>
      <c r="C245">
        <v>11</v>
      </c>
      <c r="D245" t="s">
        <v>91</v>
      </c>
      <c r="E245" t="s">
        <v>92</v>
      </c>
      <c r="F245">
        <v>8048</v>
      </c>
      <c r="K245">
        <v>27.21</v>
      </c>
      <c r="L245">
        <v>14514337</v>
      </c>
      <c r="M245">
        <v>1.2652999999999999E-2</v>
      </c>
      <c r="N245">
        <v>10225000</v>
      </c>
      <c r="O245">
        <v>1</v>
      </c>
      <c r="P245">
        <v>1</v>
      </c>
      <c r="Q245">
        <v>1.2652999999999999E-2</v>
      </c>
      <c r="R245">
        <v>1.9064999999999999E-2</v>
      </c>
      <c r="S245">
        <v>1.7597999999999999E-2</v>
      </c>
      <c r="T245">
        <v>1.1065E-2</v>
      </c>
    </row>
    <row r="246" spans="1:20" x14ac:dyDescent="0.15">
      <c r="A246">
        <v>10107</v>
      </c>
      <c r="B246">
        <v>20060428</v>
      </c>
      <c r="C246">
        <v>11</v>
      </c>
      <c r="D246" t="s">
        <v>91</v>
      </c>
      <c r="E246" t="s">
        <v>92</v>
      </c>
      <c r="F246">
        <v>8048</v>
      </c>
      <c r="K246">
        <v>24.15</v>
      </c>
      <c r="L246">
        <v>14689919</v>
      </c>
      <c r="M246">
        <v>-0.112459</v>
      </c>
      <c r="N246">
        <v>10201203</v>
      </c>
      <c r="O246">
        <v>1</v>
      </c>
      <c r="P246">
        <v>1</v>
      </c>
      <c r="Q246">
        <v>-0.112459</v>
      </c>
      <c r="R246">
        <v>1.2999999999999999E-2</v>
      </c>
      <c r="S246">
        <v>1.153E-2</v>
      </c>
      <c r="T246">
        <v>1.2187E-2</v>
      </c>
    </row>
    <row r="247" spans="1:20" x14ac:dyDescent="0.15">
      <c r="A247">
        <v>10107</v>
      </c>
      <c r="B247">
        <v>20060531</v>
      </c>
      <c r="C247">
        <v>11</v>
      </c>
      <c r="D247" t="s">
        <v>91</v>
      </c>
      <c r="E247" t="s">
        <v>92</v>
      </c>
      <c r="F247">
        <v>8048</v>
      </c>
      <c r="G247">
        <v>1232</v>
      </c>
      <c r="H247">
        <v>0.09</v>
      </c>
      <c r="I247">
        <v>0</v>
      </c>
      <c r="J247">
        <v>0</v>
      </c>
      <c r="K247">
        <v>22.65</v>
      </c>
      <c r="L247">
        <v>23651189</v>
      </c>
      <c r="M247">
        <v>-5.8384999999999999E-2</v>
      </c>
      <c r="N247">
        <v>10201203</v>
      </c>
      <c r="O247">
        <v>1</v>
      </c>
      <c r="P247">
        <v>1</v>
      </c>
      <c r="Q247">
        <v>-6.2112000000000001E-2</v>
      </c>
      <c r="R247">
        <v>-3.1032000000000001E-2</v>
      </c>
      <c r="S247">
        <v>-3.3009999999999998E-2</v>
      </c>
      <c r="T247">
        <v>-3.0917E-2</v>
      </c>
    </row>
    <row r="248" spans="1:20" x14ac:dyDescent="0.15">
      <c r="A248">
        <v>10107</v>
      </c>
      <c r="B248">
        <v>20060630</v>
      </c>
      <c r="C248">
        <v>11</v>
      </c>
      <c r="D248" t="s">
        <v>91</v>
      </c>
      <c r="E248" t="s">
        <v>92</v>
      </c>
      <c r="F248">
        <v>8048</v>
      </c>
      <c r="K248">
        <v>23.3</v>
      </c>
      <c r="L248">
        <v>19980809</v>
      </c>
      <c r="M248">
        <v>2.8698000000000001E-2</v>
      </c>
      <c r="N248">
        <v>10062000</v>
      </c>
      <c r="O248">
        <v>1</v>
      </c>
      <c r="P248">
        <v>1</v>
      </c>
      <c r="Q248">
        <v>2.8698000000000001E-2</v>
      </c>
      <c r="R248">
        <v>-3.9100000000000002E-4</v>
      </c>
      <c r="S248">
        <v>-1.887E-3</v>
      </c>
      <c r="T248">
        <v>8.7000000000000001E-5</v>
      </c>
    </row>
    <row r="249" spans="1:20" x14ac:dyDescent="0.15">
      <c r="A249">
        <v>10107</v>
      </c>
      <c r="B249">
        <v>20060731</v>
      </c>
      <c r="C249">
        <v>11</v>
      </c>
      <c r="D249" t="s">
        <v>91</v>
      </c>
      <c r="E249" t="s">
        <v>92</v>
      </c>
      <c r="F249">
        <v>8048</v>
      </c>
      <c r="K249">
        <v>24.06</v>
      </c>
      <c r="L249">
        <v>13651770</v>
      </c>
      <c r="M249">
        <v>3.2618000000000001E-2</v>
      </c>
      <c r="N249">
        <v>10062000</v>
      </c>
      <c r="O249">
        <v>1</v>
      </c>
      <c r="P249">
        <v>1</v>
      </c>
      <c r="Q249">
        <v>3.2618000000000001E-2</v>
      </c>
      <c r="R249">
        <v>-1.9120000000000001E-3</v>
      </c>
      <c r="S249">
        <v>-2.9550000000000002E-3</v>
      </c>
      <c r="T249">
        <v>5.0860000000000002E-3</v>
      </c>
    </row>
    <row r="250" spans="1:20" x14ac:dyDescent="0.15">
      <c r="A250">
        <v>10107</v>
      </c>
      <c r="B250">
        <v>20060831</v>
      </c>
      <c r="C250">
        <v>11</v>
      </c>
      <c r="D250" t="s">
        <v>91</v>
      </c>
      <c r="E250" t="s">
        <v>92</v>
      </c>
      <c r="F250">
        <v>8048</v>
      </c>
      <c r="G250">
        <v>1232</v>
      </c>
      <c r="H250">
        <v>0.09</v>
      </c>
      <c r="I250">
        <v>0</v>
      </c>
      <c r="J250">
        <v>0</v>
      </c>
      <c r="K250">
        <v>25.7</v>
      </c>
      <c r="L250">
        <v>11905970</v>
      </c>
      <c r="M250">
        <v>7.1903999999999996E-2</v>
      </c>
      <c r="N250">
        <v>9969992</v>
      </c>
      <c r="O250">
        <v>1</v>
      </c>
      <c r="P250">
        <v>1</v>
      </c>
      <c r="Q250">
        <v>6.8163000000000001E-2</v>
      </c>
      <c r="R250">
        <v>2.5041000000000001E-2</v>
      </c>
      <c r="S250">
        <v>2.2967999999999999E-2</v>
      </c>
      <c r="T250">
        <v>2.1274000000000001E-2</v>
      </c>
    </row>
    <row r="251" spans="1:20" x14ac:dyDescent="0.15">
      <c r="A251">
        <v>10107</v>
      </c>
      <c r="B251">
        <v>20060929</v>
      </c>
      <c r="C251">
        <v>11</v>
      </c>
      <c r="D251" t="s">
        <v>91</v>
      </c>
      <c r="E251" t="s">
        <v>92</v>
      </c>
      <c r="F251">
        <v>8048</v>
      </c>
      <c r="K251">
        <v>27.35</v>
      </c>
      <c r="L251">
        <v>11080397</v>
      </c>
      <c r="M251">
        <v>6.4201999999999995E-2</v>
      </c>
      <c r="N251">
        <v>9820000</v>
      </c>
      <c r="O251">
        <v>1</v>
      </c>
      <c r="P251">
        <v>1</v>
      </c>
      <c r="Q251">
        <v>6.4201999999999995E-2</v>
      </c>
      <c r="R251">
        <v>1.9425000000000001E-2</v>
      </c>
      <c r="S251">
        <v>1.8110000000000001E-2</v>
      </c>
      <c r="T251">
        <v>2.4566000000000001E-2</v>
      </c>
    </row>
    <row r="252" spans="1:20" x14ac:dyDescent="0.15">
      <c r="A252">
        <v>10107</v>
      </c>
      <c r="B252">
        <v>20061031</v>
      </c>
      <c r="C252">
        <v>11</v>
      </c>
      <c r="D252" t="s">
        <v>91</v>
      </c>
      <c r="E252" t="s">
        <v>92</v>
      </c>
      <c r="F252">
        <v>8048</v>
      </c>
      <c r="K252">
        <v>28.71</v>
      </c>
      <c r="L252">
        <v>12931312</v>
      </c>
      <c r="M252">
        <v>4.9725999999999999E-2</v>
      </c>
      <c r="N252">
        <v>9830460</v>
      </c>
      <c r="O252">
        <v>1</v>
      </c>
      <c r="P252">
        <v>1</v>
      </c>
      <c r="Q252">
        <v>4.9725999999999999E-2</v>
      </c>
      <c r="R252">
        <v>3.7152999999999999E-2</v>
      </c>
      <c r="S252">
        <v>3.6107E-2</v>
      </c>
      <c r="T252">
        <v>3.1508000000000001E-2</v>
      </c>
    </row>
    <row r="253" spans="1:20" x14ac:dyDescent="0.15">
      <c r="A253">
        <v>10107</v>
      </c>
      <c r="B253">
        <v>20061130</v>
      </c>
      <c r="C253">
        <v>11</v>
      </c>
      <c r="D253" t="s">
        <v>91</v>
      </c>
      <c r="E253" t="s">
        <v>92</v>
      </c>
      <c r="F253">
        <v>8048</v>
      </c>
      <c r="G253">
        <v>1232</v>
      </c>
      <c r="H253">
        <v>0.1</v>
      </c>
      <c r="I253">
        <v>0</v>
      </c>
      <c r="J253">
        <v>0</v>
      </c>
      <c r="K253">
        <v>29.36</v>
      </c>
      <c r="L253">
        <v>12958870</v>
      </c>
      <c r="M253">
        <v>2.6123E-2</v>
      </c>
      <c r="N253">
        <v>9830460</v>
      </c>
      <c r="O253">
        <v>1</v>
      </c>
      <c r="P253">
        <v>1</v>
      </c>
      <c r="Q253">
        <v>2.264E-2</v>
      </c>
      <c r="R253">
        <v>2.3736E-2</v>
      </c>
      <c r="S253">
        <v>2.1374000000000001E-2</v>
      </c>
      <c r="T253">
        <v>1.6466999999999999E-2</v>
      </c>
    </row>
    <row r="254" spans="1:20" x14ac:dyDescent="0.15">
      <c r="A254">
        <v>10107</v>
      </c>
      <c r="B254">
        <v>20061229</v>
      </c>
      <c r="C254">
        <v>11</v>
      </c>
      <c r="D254" t="s">
        <v>91</v>
      </c>
      <c r="E254" t="s">
        <v>92</v>
      </c>
      <c r="F254">
        <v>8048</v>
      </c>
      <c r="K254">
        <v>29.86</v>
      </c>
      <c r="L254">
        <v>11497028</v>
      </c>
      <c r="M254">
        <v>1.703E-2</v>
      </c>
      <c r="N254">
        <v>9777000</v>
      </c>
      <c r="O254">
        <v>1</v>
      </c>
      <c r="P254">
        <v>1</v>
      </c>
      <c r="Q254">
        <v>1.703E-2</v>
      </c>
      <c r="R254">
        <v>1.0857E-2</v>
      </c>
      <c r="S254">
        <v>9.1540000000000007E-3</v>
      </c>
      <c r="T254">
        <v>1.2616E-2</v>
      </c>
    </row>
    <row r="255" spans="1:20" x14ac:dyDescent="0.15">
      <c r="A255">
        <v>10107</v>
      </c>
      <c r="B255">
        <v>20070131</v>
      </c>
      <c r="C255">
        <v>11</v>
      </c>
      <c r="D255" t="s">
        <v>91</v>
      </c>
      <c r="E255" t="s">
        <v>92</v>
      </c>
      <c r="F255">
        <v>8048</v>
      </c>
      <c r="K255">
        <v>30.86</v>
      </c>
      <c r="L255">
        <v>13390496</v>
      </c>
      <c r="M255">
        <v>3.3489999999999999E-2</v>
      </c>
      <c r="N255">
        <v>9792314</v>
      </c>
      <c r="O255">
        <v>1</v>
      </c>
      <c r="P255">
        <v>1</v>
      </c>
      <c r="Q255">
        <v>3.3489999999999999E-2</v>
      </c>
      <c r="R255">
        <v>1.9387000000000001E-2</v>
      </c>
      <c r="S255">
        <v>1.8452E-2</v>
      </c>
      <c r="T255">
        <v>1.4059E-2</v>
      </c>
    </row>
    <row r="256" spans="1:20" x14ac:dyDescent="0.15">
      <c r="A256">
        <v>10107</v>
      </c>
      <c r="B256">
        <v>20070228</v>
      </c>
      <c r="C256">
        <v>11</v>
      </c>
      <c r="D256" t="s">
        <v>91</v>
      </c>
      <c r="E256" t="s">
        <v>92</v>
      </c>
      <c r="F256">
        <v>8048</v>
      </c>
      <c r="G256">
        <v>1232</v>
      </c>
      <c r="H256">
        <v>0.1</v>
      </c>
      <c r="I256">
        <v>0</v>
      </c>
      <c r="J256">
        <v>0</v>
      </c>
      <c r="K256">
        <v>28.17</v>
      </c>
      <c r="L256">
        <v>13007733</v>
      </c>
      <c r="M256">
        <v>-8.3927000000000002E-2</v>
      </c>
      <c r="N256">
        <v>9792314</v>
      </c>
      <c r="O256">
        <v>1</v>
      </c>
      <c r="P256">
        <v>1</v>
      </c>
      <c r="Q256">
        <v>-8.7167999999999995E-2</v>
      </c>
      <c r="R256">
        <v>-1.4005999999999999E-2</v>
      </c>
      <c r="S256">
        <v>-1.5996E-2</v>
      </c>
      <c r="T256">
        <v>-2.1846000000000001E-2</v>
      </c>
    </row>
    <row r="257" spans="1:20" x14ac:dyDescent="0.15">
      <c r="A257">
        <v>10107</v>
      </c>
      <c r="B257">
        <v>20070330</v>
      </c>
      <c r="C257">
        <v>11</v>
      </c>
      <c r="D257" t="s">
        <v>91</v>
      </c>
      <c r="E257" t="s">
        <v>92</v>
      </c>
      <c r="F257">
        <v>8048</v>
      </c>
      <c r="K257">
        <v>27.87</v>
      </c>
      <c r="L257">
        <v>12832900</v>
      </c>
      <c r="M257">
        <v>-1.065E-2</v>
      </c>
      <c r="N257">
        <v>9572000</v>
      </c>
      <c r="O257">
        <v>1</v>
      </c>
      <c r="P257">
        <v>1</v>
      </c>
      <c r="Q257">
        <v>-1.065E-2</v>
      </c>
      <c r="R257">
        <v>1.2954E-2</v>
      </c>
      <c r="S257">
        <v>1.1479E-2</v>
      </c>
      <c r="T257">
        <v>9.9799999999999993E-3</v>
      </c>
    </row>
    <row r="258" spans="1:20" x14ac:dyDescent="0.15">
      <c r="A258">
        <v>10107</v>
      </c>
      <c r="B258">
        <v>20070430</v>
      </c>
      <c r="C258">
        <v>11</v>
      </c>
      <c r="D258" t="s">
        <v>91</v>
      </c>
      <c r="E258" t="s">
        <v>92</v>
      </c>
      <c r="F258">
        <v>8048</v>
      </c>
      <c r="K258">
        <v>29.94</v>
      </c>
      <c r="L258">
        <v>9676052</v>
      </c>
      <c r="M258">
        <v>7.4273000000000006E-2</v>
      </c>
      <c r="N258">
        <v>9566808</v>
      </c>
      <c r="O258">
        <v>1</v>
      </c>
      <c r="P258">
        <v>1</v>
      </c>
      <c r="Q258">
        <v>7.4273000000000006E-2</v>
      </c>
      <c r="R258">
        <v>3.9834000000000001E-2</v>
      </c>
      <c r="S258">
        <v>3.8469999999999997E-2</v>
      </c>
      <c r="T258">
        <v>4.3291000000000003E-2</v>
      </c>
    </row>
    <row r="259" spans="1:20" x14ac:dyDescent="0.15">
      <c r="A259">
        <v>10107</v>
      </c>
      <c r="B259">
        <v>20070531</v>
      </c>
      <c r="C259">
        <v>11</v>
      </c>
      <c r="D259" t="s">
        <v>91</v>
      </c>
      <c r="E259" t="s">
        <v>92</v>
      </c>
      <c r="F259">
        <v>8048</v>
      </c>
      <c r="G259">
        <v>1232</v>
      </c>
      <c r="H259">
        <v>0.1</v>
      </c>
      <c r="I259">
        <v>0</v>
      </c>
      <c r="J259">
        <v>0</v>
      </c>
      <c r="K259">
        <v>30.690100000000001</v>
      </c>
      <c r="L259">
        <v>13176580</v>
      </c>
      <c r="M259">
        <v>2.8393000000000002E-2</v>
      </c>
      <c r="N259">
        <v>9566808</v>
      </c>
      <c r="O259">
        <v>1</v>
      </c>
      <c r="P259">
        <v>1</v>
      </c>
      <c r="Q259">
        <v>2.5052999999999999E-2</v>
      </c>
      <c r="R259">
        <v>3.8953000000000002E-2</v>
      </c>
      <c r="S259">
        <v>3.6665999999999997E-2</v>
      </c>
      <c r="T259">
        <v>3.2549000000000002E-2</v>
      </c>
    </row>
    <row r="260" spans="1:20" x14ac:dyDescent="0.15">
      <c r="A260">
        <v>10107</v>
      </c>
      <c r="B260">
        <v>20070629</v>
      </c>
      <c r="C260">
        <v>11</v>
      </c>
      <c r="D260" t="s">
        <v>91</v>
      </c>
      <c r="E260" t="s">
        <v>92</v>
      </c>
      <c r="F260">
        <v>8048</v>
      </c>
      <c r="K260">
        <v>29.47</v>
      </c>
      <c r="L260">
        <v>11884314</v>
      </c>
      <c r="M260">
        <v>-3.9756E-2</v>
      </c>
      <c r="N260">
        <v>9380000</v>
      </c>
      <c r="O260">
        <v>1</v>
      </c>
      <c r="P260">
        <v>1</v>
      </c>
      <c r="Q260">
        <v>-3.9756E-2</v>
      </c>
      <c r="R260">
        <v>-1.4747E-2</v>
      </c>
      <c r="S260">
        <v>-1.6109999999999999E-2</v>
      </c>
      <c r="T260">
        <v>-1.7815999999999999E-2</v>
      </c>
    </row>
    <row r="261" spans="1:20" x14ac:dyDescent="0.15">
      <c r="A261">
        <v>10107</v>
      </c>
      <c r="B261">
        <v>20070731</v>
      </c>
      <c r="C261">
        <v>11</v>
      </c>
      <c r="D261" t="s">
        <v>91</v>
      </c>
      <c r="E261" t="s">
        <v>92</v>
      </c>
      <c r="F261">
        <v>8048</v>
      </c>
      <c r="K261">
        <v>28.99</v>
      </c>
      <c r="L261">
        <v>13008446</v>
      </c>
      <c r="M261">
        <v>-1.6288E-2</v>
      </c>
      <c r="N261">
        <v>9380000</v>
      </c>
      <c r="O261">
        <v>1</v>
      </c>
      <c r="P261">
        <v>1</v>
      </c>
      <c r="Q261">
        <v>-1.6288E-2</v>
      </c>
      <c r="R261">
        <v>-3.1789999999999999E-2</v>
      </c>
      <c r="S261">
        <v>-3.2792000000000002E-2</v>
      </c>
      <c r="T261">
        <v>-3.1981999999999997E-2</v>
      </c>
    </row>
    <row r="262" spans="1:20" x14ac:dyDescent="0.15">
      <c r="A262">
        <v>10107</v>
      </c>
      <c r="B262">
        <v>20070831</v>
      </c>
      <c r="C262">
        <v>11</v>
      </c>
      <c r="D262" t="s">
        <v>91</v>
      </c>
      <c r="E262" t="s">
        <v>92</v>
      </c>
      <c r="F262">
        <v>8048</v>
      </c>
      <c r="G262">
        <v>1232</v>
      </c>
      <c r="H262">
        <v>0.1</v>
      </c>
      <c r="I262">
        <v>0</v>
      </c>
      <c r="J262">
        <v>0</v>
      </c>
      <c r="K262">
        <v>28.73</v>
      </c>
      <c r="L262">
        <v>12397224</v>
      </c>
      <c r="M262">
        <v>-5.5189999999999996E-3</v>
      </c>
      <c r="N262">
        <v>9375492</v>
      </c>
      <c r="O262">
        <v>1</v>
      </c>
      <c r="P262">
        <v>1</v>
      </c>
      <c r="Q262">
        <v>-8.9689999999999995E-3</v>
      </c>
      <c r="R262">
        <v>1.1592999999999999E-2</v>
      </c>
      <c r="S262">
        <v>9.6410000000000003E-3</v>
      </c>
      <c r="T262">
        <v>1.2864E-2</v>
      </c>
    </row>
    <row r="263" spans="1:20" x14ac:dyDescent="0.15">
      <c r="A263">
        <v>10107</v>
      </c>
      <c r="B263">
        <v>20070928</v>
      </c>
      <c r="C263">
        <v>11</v>
      </c>
      <c r="D263" t="s">
        <v>91</v>
      </c>
      <c r="E263" t="s">
        <v>92</v>
      </c>
      <c r="F263">
        <v>8048</v>
      </c>
      <c r="K263">
        <v>29.46</v>
      </c>
      <c r="L263">
        <v>11168623</v>
      </c>
      <c r="M263">
        <v>2.5409000000000001E-2</v>
      </c>
      <c r="N263">
        <v>9355000</v>
      </c>
      <c r="O263">
        <v>1</v>
      </c>
      <c r="P263">
        <v>1</v>
      </c>
      <c r="Q263">
        <v>2.5409000000000001E-2</v>
      </c>
      <c r="R263">
        <v>4.0821999999999997E-2</v>
      </c>
      <c r="S263">
        <v>3.9306000000000001E-2</v>
      </c>
      <c r="T263">
        <v>3.5793999999999999E-2</v>
      </c>
    </row>
    <row r="264" spans="1:20" x14ac:dyDescent="0.15">
      <c r="A264">
        <v>10107</v>
      </c>
      <c r="B264">
        <v>20071031</v>
      </c>
      <c r="C264">
        <v>11</v>
      </c>
      <c r="D264" t="s">
        <v>91</v>
      </c>
      <c r="E264" t="s">
        <v>92</v>
      </c>
      <c r="F264">
        <v>8048</v>
      </c>
      <c r="K264">
        <v>36.81</v>
      </c>
      <c r="L264">
        <v>17744802</v>
      </c>
      <c r="M264">
        <v>0.24949099999999999</v>
      </c>
      <c r="N264">
        <v>9355439</v>
      </c>
      <c r="O264">
        <v>1</v>
      </c>
      <c r="P264">
        <v>1</v>
      </c>
      <c r="Q264">
        <v>0.24949099999999999</v>
      </c>
      <c r="R264">
        <v>2.5909999999999999E-2</v>
      </c>
      <c r="S264">
        <v>2.477E-2</v>
      </c>
      <c r="T264">
        <v>1.4822E-2</v>
      </c>
    </row>
    <row r="265" spans="1:20" x14ac:dyDescent="0.15">
      <c r="A265">
        <v>10107</v>
      </c>
      <c r="B265">
        <v>20071130</v>
      </c>
      <c r="C265">
        <v>11</v>
      </c>
      <c r="D265" t="s">
        <v>91</v>
      </c>
      <c r="E265" t="s">
        <v>92</v>
      </c>
      <c r="F265">
        <v>8048</v>
      </c>
      <c r="G265">
        <v>1232</v>
      </c>
      <c r="H265">
        <v>0.11</v>
      </c>
      <c r="I265">
        <v>0</v>
      </c>
      <c r="J265">
        <v>0</v>
      </c>
      <c r="K265">
        <v>33.6</v>
      </c>
      <c r="L265">
        <v>18330717</v>
      </c>
      <c r="M265">
        <v>-8.4215999999999999E-2</v>
      </c>
      <c r="N265">
        <v>9355439</v>
      </c>
      <c r="O265">
        <v>1</v>
      </c>
      <c r="P265">
        <v>1</v>
      </c>
      <c r="Q265">
        <v>-8.7205000000000005E-2</v>
      </c>
      <c r="R265">
        <v>-4.9362000000000003E-2</v>
      </c>
      <c r="S265">
        <v>-5.1309E-2</v>
      </c>
      <c r="T265">
        <v>-4.4042999999999999E-2</v>
      </c>
    </row>
    <row r="266" spans="1:20" x14ac:dyDescent="0.15">
      <c r="A266">
        <v>10107</v>
      </c>
      <c r="B266">
        <v>20071231</v>
      </c>
      <c r="C266">
        <v>11</v>
      </c>
      <c r="D266" t="s">
        <v>91</v>
      </c>
      <c r="E266" t="s">
        <v>92</v>
      </c>
      <c r="F266">
        <v>8048</v>
      </c>
      <c r="K266">
        <v>35.6</v>
      </c>
      <c r="L266">
        <v>10700171</v>
      </c>
      <c r="M266">
        <v>5.9524000000000001E-2</v>
      </c>
      <c r="N266">
        <v>9329000</v>
      </c>
      <c r="O266">
        <v>1</v>
      </c>
      <c r="P266">
        <v>1</v>
      </c>
      <c r="Q266">
        <v>5.9524000000000001E-2</v>
      </c>
      <c r="R266">
        <v>-4.4050000000000001E-3</v>
      </c>
      <c r="S266">
        <v>-6.4929999999999996E-3</v>
      </c>
      <c r="T266">
        <v>-8.6280000000000003E-3</v>
      </c>
    </row>
    <row r="267" spans="1:20" x14ac:dyDescent="0.15">
      <c r="A267">
        <v>10107</v>
      </c>
      <c r="B267">
        <v>20080131</v>
      </c>
      <c r="C267">
        <v>11</v>
      </c>
      <c r="D267" t="s">
        <v>91</v>
      </c>
      <c r="E267" t="s">
        <v>92</v>
      </c>
      <c r="F267">
        <v>8048</v>
      </c>
      <c r="K267">
        <v>32.6</v>
      </c>
      <c r="L267">
        <v>19530535</v>
      </c>
      <c r="M267">
        <v>-8.4269999999999998E-2</v>
      </c>
      <c r="N267">
        <v>9306980</v>
      </c>
      <c r="O267">
        <v>1</v>
      </c>
      <c r="P267">
        <v>1</v>
      </c>
      <c r="Q267">
        <v>-8.4269999999999998E-2</v>
      </c>
      <c r="R267">
        <v>-6.2218000000000002E-2</v>
      </c>
      <c r="S267">
        <v>-6.3321000000000002E-2</v>
      </c>
      <c r="T267">
        <v>-6.1163000000000002E-2</v>
      </c>
    </row>
    <row r="268" spans="1:20" x14ac:dyDescent="0.15">
      <c r="A268">
        <v>10107</v>
      </c>
      <c r="B268">
        <v>20080229</v>
      </c>
      <c r="C268">
        <v>11</v>
      </c>
      <c r="D268" t="s">
        <v>91</v>
      </c>
      <c r="E268" t="s">
        <v>92</v>
      </c>
      <c r="F268">
        <v>8048</v>
      </c>
      <c r="G268">
        <v>1232</v>
      </c>
      <c r="H268">
        <v>0.11</v>
      </c>
      <c r="I268">
        <v>0</v>
      </c>
      <c r="J268">
        <v>0</v>
      </c>
      <c r="K268">
        <v>27.1999</v>
      </c>
      <c r="L268">
        <v>23258303</v>
      </c>
      <c r="M268">
        <v>-0.162273</v>
      </c>
      <c r="N268">
        <v>9306980</v>
      </c>
      <c r="O268">
        <v>1</v>
      </c>
      <c r="P268">
        <v>1</v>
      </c>
      <c r="Q268">
        <v>-0.16564699999999999</v>
      </c>
      <c r="R268">
        <v>-2.1697000000000001E-2</v>
      </c>
      <c r="S268">
        <v>-2.3636000000000001E-2</v>
      </c>
      <c r="T268">
        <v>-3.4761E-2</v>
      </c>
    </row>
    <row r="269" spans="1:20" x14ac:dyDescent="0.15">
      <c r="A269">
        <v>10107</v>
      </c>
      <c r="B269">
        <v>20080331</v>
      </c>
      <c r="C269">
        <v>11</v>
      </c>
      <c r="D269" t="s">
        <v>91</v>
      </c>
      <c r="E269" t="s">
        <v>92</v>
      </c>
      <c r="F269">
        <v>8048</v>
      </c>
      <c r="K269">
        <v>28.38</v>
      </c>
      <c r="L269">
        <v>14572915</v>
      </c>
      <c r="M269">
        <v>4.3386000000000001E-2</v>
      </c>
      <c r="N269">
        <v>9310000</v>
      </c>
      <c r="O269">
        <v>1</v>
      </c>
      <c r="P269">
        <v>1</v>
      </c>
      <c r="Q269">
        <v>4.3386000000000001E-2</v>
      </c>
      <c r="R269">
        <v>-1.0444E-2</v>
      </c>
      <c r="S269">
        <v>-1.2186000000000001E-2</v>
      </c>
      <c r="T269">
        <v>-5.96E-3</v>
      </c>
    </row>
    <row r="270" spans="1:20" x14ac:dyDescent="0.15">
      <c r="A270">
        <v>10107</v>
      </c>
      <c r="B270">
        <v>20080430</v>
      </c>
      <c r="C270">
        <v>11</v>
      </c>
      <c r="D270" t="s">
        <v>91</v>
      </c>
      <c r="E270" t="s">
        <v>92</v>
      </c>
      <c r="F270">
        <v>8048</v>
      </c>
      <c r="K270">
        <v>28.52</v>
      </c>
      <c r="L270">
        <v>14480582</v>
      </c>
      <c r="M270">
        <v>4.9329999999999999E-3</v>
      </c>
      <c r="N270">
        <v>9313293</v>
      </c>
      <c r="O270">
        <v>1</v>
      </c>
      <c r="P270">
        <v>1</v>
      </c>
      <c r="Q270">
        <v>4.9329999999999999E-3</v>
      </c>
      <c r="R270">
        <v>5.1199000000000001E-2</v>
      </c>
      <c r="S270">
        <v>4.9875999999999997E-2</v>
      </c>
      <c r="T270">
        <v>4.7546999999999999E-2</v>
      </c>
    </row>
    <row r="271" spans="1:20" x14ac:dyDescent="0.15">
      <c r="A271">
        <v>10107</v>
      </c>
      <c r="B271">
        <v>20080530</v>
      </c>
      <c r="C271">
        <v>11</v>
      </c>
      <c r="D271" t="s">
        <v>91</v>
      </c>
      <c r="E271" t="s">
        <v>92</v>
      </c>
      <c r="F271">
        <v>8048</v>
      </c>
      <c r="G271">
        <v>1232</v>
      </c>
      <c r="H271">
        <v>0.11</v>
      </c>
      <c r="I271">
        <v>0</v>
      </c>
      <c r="J271">
        <v>0</v>
      </c>
      <c r="K271">
        <v>28.32</v>
      </c>
      <c r="L271">
        <v>14084270</v>
      </c>
      <c r="M271">
        <v>-3.156E-3</v>
      </c>
      <c r="N271">
        <v>9313293</v>
      </c>
      <c r="O271">
        <v>1</v>
      </c>
      <c r="P271">
        <v>1</v>
      </c>
      <c r="Q271">
        <v>-7.0130000000000001E-3</v>
      </c>
      <c r="R271">
        <v>2.3935000000000001E-2</v>
      </c>
      <c r="S271">
        <v>2.1621000000000001E-2</v>
      </c>
      <c r="T271">
        <v>1.0673999999999999E-2</v>
      </c>
    </row>
    <row r="272" spans="1:20" x14ac:dyDescent="0.15">
      <c r="A272">
        <v>10107</v>
      </c>
      <c r="B272">
        <v>20080630</v>
      </c>
      <c r="C272">
        <v>11</v>
      </c>
      <c r="D272" t="s">
        <v>91</v>
      </c>
      <c r="E272" t="s">
        <v>92</v>
      </c>
      <c r="F272">
        <v>8048</v>
      </c>
      <c r="K272">
        <v>27.51</v>
      </c>
      <c r="L272">
        <v>15648014</v>
      </c>
      <c r="M272">
        <v>-2.8601999999999999E-2</v>
      </c>
      <c r="N272">
        <v>9151000</v>
      </c>
      <c r="O272">
        <v>1</v>
      </c>
      <c r="P272">
        <v>1</v>
      </c>
      <c r="Q272">
        <v>-2.8601999999999999E-2</v>
      </c>
      <c r="R272">
        <v>-7.8436000000000006E-2</v>
      </c>
      <c r="S272">
        <v>-8.0249000000000001E-2</v>
      </c>
      <c r="T272">
        <v>-8.5961999999999997E-2</v>
      </c>
    </row>
    <row r="273" spans="1:20" x14ac:dyDescent="0.15">
      <c r="A273">
        <v>10107</v>
      </c>
      <c r="B273">
        <v>20080731</v>
      </c>
      <c r="C273">
        <v>11</v>
      </c>
      <c r="D273" t="s">
        <v>91</v>
      </c>
      <c r="E273" t="s">
        <v>92</v>
      </c>
      <c r="F273">
        <v>8048</v>
      </c>
      <c r="K273">
        <v>25.72</v>
      </c>
      <c r="L273">
        <v>16420967</v>
      </c>
      <c r="M273">
        <v>-6.5067E-2</v>
      </c>
      <c r="N273">
        <v>9130293</v>
      </c>
      <c r="O273">
        <v>1</v>
      </c>
      <c r="P273">
        <v>1</v>
      </c>
      <c r="Q273">
        <v>-6.5067E-2</v>
      </c>
      <c r="R273">
        <v>-1.3413E-2</v>
      </c>
      <c r="S273">
        <v>-1.4760000000000001E-2</v>
      </c>
      <c r="T273">
        <v>-9.8589999999999997E-3</v>
      </c>
    </row>
    <row r="274" spans="1:20" x14ac:dyDescent="0.15">
      <c r="A274">
        <v>10107</v>
      </c>
      <c r="B274">
        <v>20080829</v>
      </c>
      <c r="C274">
        <v>11</v>
      </c>
      <c r="D274" t="s">
        <v>91</v>
      </c>
      <c r="E274" t="s">
        <v>92</v>
      </c>
      <c r="F274">
        <v>8048</v>
      </c>
      <c r="G274">
        <v>1232</v>
      </c>
      <c r="H274">
        <v>0.11</v>
      </c>
      <c r="I274">
        <v>0</v>
      </c>
      <c r="J274">
        <v>0</v>
      </c>
      <c r="K274">
        <v>27.29</v>
      </c>
      <c r="L274">
        <v>12083088</v>
      </c>
      <c r="M274">
        <v>6.5319000000000002E-2</v>
      </c>
      <c r="N274">
        <v>9130293</v>
      </c>
      <c r="O274">
        <v>1</v>
      </c>
      <c r="P274">
        <v>1</v>
      </c>
      <c r="Q274">
        <v>6.1041999999999999E-2</v>
      </c>
      <c r="R274">
        <v>1.0597000000000001E-2</v>
      </c>
      <c r="S274">
        <v>8.6079999999999993E-3</v>
      </c>
      <c r="T274">
        <v>1.2191E-2</v>
      </c>
    </row>
    <row r="275" spans="1:20" x14ac:dyDescent="0.15">
      <c r="A275">
        <v>10107</v>
      </c>
      <c r="B275">
        <v>20080930</v>
      </c>
      <c r="C275">
        <v>11</v>
      </c>
      <c r="D275" t="s">
        <v>91</v>
      </c>
      <c r="E275" t="s">
        <v>92</v>
      </c>
      <c r="F275">
        <v>8048</v>
      </c>
      <c r="K275">
        <v>26.69</v>
      </c>
      <c r="L275">
        <v>19299651</v>
      </c>
      <c r="M275">
        <v>-2.1985999999999999E-2</v>
      </c>
      <c r="N275">
        <v>8977000</v>
      </c>
      <c r="O275">
        <v>1</v>
      </c>
      <c r="P275">
        <v>1</v>
      </c>
      <c r="Q275">
        <v>-2.1985999999999999E-2</v>
      </c>
      <c r="R275">
        <v>-9.8171999999999995E-2</v>
      </c>
      <c r="S275">
        <v>-9.9959000000000006E-2</v>
      </c>
      <c r="T275">
        <v>-9.0790999999999997E-2</v>
      </c>
    </row>
    <row r="276" spans="1:20" x14ac:dyDescent="0.15">
      <c r="A276">
        <v>10107</v>
      </c>
      <c r="B276">
        <v>20081031</v>
      </c>
      <c r="C276">
        <v>11</v>
      </c>
      <c r="D276" t="s">
        <v>91</v>
      </c>
      <c r="E276" t="s">
        <v>92</v>
      </c>
      <c r="F276">
        <v>8048</v>
      </c>
      <c r="K276">
        <v>22.33</v>
      </c>
      <c r="L276">
        <v>30441987</v>
      </c>
      <c r="M276">
        <v>-0.163357</v>
      </c>
      <c r="N276">
        <v>8895573</v>
      </c>
      <c r="O276">
        <v>1</v>
      </c>
      <c r="P276">
        <v>1</v>
      </c>
      <c r="Q276">
        <v>-0.163357</v>
      </c>
      <c r="R276">
        <v>-0.184838</v>
      </c>
      <c r="S276">
        <v>-0.18632299999999999</v>
      </c>
      <c r="T276">
        <v>-0.16942499999999999</v>
      </c>
    </row>
    <row r="277" spans="1:20" x14ac:dyDescent="0.15">
      <c r="A277">
        <v>10107</v>
      </c>
      <c r="B277">
        <v>20081128</v>
      </c>
      <c r="C277">
        <v>11</v>
      </c>
      <c r="D277" t="s">
        <v>91</v>
      </c>
      <c r="E277" t="s">
        <v>92</v>
      </c>
      <c r="F277">
        <v>8048</v>
      </c>
      <c r="G277">
        <v>1232</v>
      </c>
      <c r="H277">
        <v>0.13</v>
      </c>
      <c r="I277">
        <v>0</v>
      </c>
      <c r="J277">
        <v>0</v>
      </c>
      <c r="K277">
        <v>20.22</v>
      </c>
      <c r="L277">
        <v>17985595</v>
      </c>
      <c r="M277">
        <v>-8.8669999999999999E-2</v>
      </c>
      <c r="N277">
        <v>8895573</v>
      </c>
      <c r="O277">
        <v>1</v>
      </c>
      <c r="P277">
        <v>1</v>
      </c>
      <c r="Q277">
        <v>-9.4492000000000007E-2</v>
      </c>
      <c r="R277">
        <v>-8.4684999999999996E-2</v>
      </c>
      <c r="S277">
        <v>-8.7425000000000003E-2</v>
      </c>
      <c r="T277">
        <v>-7.4848999999999999E-2</v>
      </c>
    </row>
    <row r="278" spans="1:20" x14ac:dyDescent="0.15">
      <c r="A278">
        <v>10107</v>
      </c>
      <c r="B278">
        <v>20081231</v>
      </c>
      <c r="C278">
        <v>11</v>
      </c>
      <c r="D278" t="s">
        <v>91</v>
      </c>
      <c r="E278" t="s">
        <v>92</v>
      </c>
      <c r="F278">
        <v>8048</v>
      </c>
      <c r="K278">
        <v>19.440000000000001</v>
      </c>
      <c r="L278">
        <v>15442392</v>
      </c>
      <c r="M278">
        <v>-3.8575999999999999E-2</v>
      </c>
      <c r="N278">
        <v>8889000</v>
      </c>
      <c r="O278">
        <v>1</v>
      </c>
      <c r="P278">
        <v>1</v>
      </c>
      <c r="Q278">
        <v>-3.8575999999999999E-2</v>
      </c>
      <c r="R278">
        <v>2.2231000000000001E-2</v>
      </c>
      <c r="S278">
        <v>1.9164E-2</v>
      </c>
      <c r="T278">
        <v>7.8220000000000008E-3</v>
      </c>
    </row>
    <row r="279" spans="1:20" x14ac:dyDescent="0.15">
      <c r="A279">
        <v>10107</v>
      </c>
      <c r="B279">
        <v>20090130</v>
      </c>
      <c r="C279">
        <v>11</v>
      </c>
      <c r="D279" t="s">
        <v>91</v>
      </c>
      <c r="E279" t="s">
        <v>92</v>
      </c>
      <c r="F279">
        <v>8048</v>
      </c>
      <c r="K279">
        <v>17.100000000000001</v>
      </c>
      <c r="L279">
        <v>15618965</v>
      </c>
      <c r="M279">
        <v>-0.12037</v>
      </c>
      <c r="N279">
        <v>8890563</v>
      </c>
      <c r="O279">
        <v>1</v>
      </c>
      <c r="P279">
        <v>1</v>
      </c>
      <c r="Q279">
        <v>-0.12037</v>
      </c>
      <c r="R279">
        <v>-7.7475000000000002E-2</v>
      </c>
      <c r="S279">
        <v>-7.8867000000000007E-2</v>
      </c>
      <c r="T279">
        <v>-8.5656999999999997E-2</v>
      </c>
    </row>
    <row r="280" spans="1:20" x14ac:dyDescent="0.15">
      <c r="A280">
        <v>10107</v>
      </c>
      <c r="B280">
        <v>20090227</v>
      </c>
      <c r="C280">
        <v>11</v>
      </c>
      <c r="D280" t="s">
        <v>91</v>
      </c>
      <c r="E280" t="s">
        <v>92</v>
      </c>
      <c r="F280">
        <v>8048</v>
      </c>
      <c r="G280">
        <v>1232</v>
      </c>
      <c r="H280">
        <v>0.13</v>
      </c>
      <c r="I280">
        <v>0</v>
      </c>
      <c r="J280">
        <v>0</v>
      </c>
      <c r="K280">
        <v>16.149999999999999</v>
      </c>
      <c r="L280">
        <v>14630937</v>
      </c>
      <c r="M280">
        <v>-4.7953000000000003E-2</v>
      </c>
      <c r="N280">
        <v>8890563</v>
      </c>
      <c r="O280">
        <v>1</v>
      </c>
      <c r="P280">
        <v>1</v>
      </c>
      <c r="Q280">
        <v>-5.5556000000000001E-2</v>
      </c>
      <c r="R280">
        <v>-0.100175</v>
      </c>
      <c r="S280">
        <v>-0.103362</v>
      </c>
      <c r="T280">
        <v>-0.109931</v>
      </c>
    </row>
    <row r="281" spans="1:20" x14ac:dyDescent="0.15">
      <c r="A281">
        <v>10107</v>
      </c>
      <c r="B281">
        <v>20090331</v>
      </c>
      <c r="C281">
        <v>11</v>
      </c>
      <c r="D281" t="s">
        <v>91</v>
      </c>
      <c r="E281" t="s">
        <v>92</v>
      </c>
      <c r="F281">
        <v>8048</v>
      </c>
      <c r="K281">
        <v>18.37</v>
      </c>
      <c r="L281">
        <v>16364071</v>
      </c>
      <c r="M281">
        <v>0.137461</v>
      </c>
      <c r="N281">
        <v>8898000</v>
      </c>
      <c r="O281">
        <v>1</v>
      </c>
      <c r="P281">
        <v>1</v>
      </c>
      <c r="Q281">
        <v>0.137461</v>
      </c>
      <c r="R281">
        <v>8.6813000000000001E-2</v>
      </c>
      <c r="S281">
        <v>8.3557999999999993E-2</v>
      </c>
      <c r="T281">
        <v>8.5404999999999995E-2</v>
      </c>
    </row>
    <row r="282" spans="1:20" x14ac:dyDescent="0.15">
      <c r="A282">
        <v>10107</v>
      </c>
      <c r="B282">
        <v>20090430</v>
      </c>
      <c r="C282">
        <v>11</v>
      </c>
      <c r="D282" t="s">
        <v>91</v>
      </c>
      <c r="E282" t="s">
        <v>92</v>
      </c>
      <c r="F282">
        <v>8048</v>
      </c>
      <c r="K282">
        <v>20.260000000000002</v>
      </c>
      <c r="L282">
        <v>15703150</v>
      </c>
      <c r="M282">
        <v>0.102885</v>
      </c>
      <c r="N282">
        <v>8899720</v>
      </c>
      <c r="O282">
        <v>1</v>
      </c>
      <c r="P282">
        <v>1</v>
      </c>
      <c r="Q282">
        <v>0.102885</v>
      </c>
      <c r="R282">
        <v>0.109483</v>
      </c>
      <c r="S282">
        <v>0.10764899999999999</v>
      </c>
      <c r="T282">
        <v>9.3924999999999995E-2</v>
      </c>
    </row>
    <row r="283" spans="1:20" x14ac:dyDescent="0.15">
      <c r="A283">
        <v>10107</v>
      </c>
      <c r="B283">
        <v>20090529</v>
      </c>
      <c r="C283">
        <v>11</v>
      </c>
      <c r="D283" t="s">
        <v>91</v>
      </c>
      <c r="E283" t="s">
        <v>92</v>
      </c>
      <c r="F283">
        <v>8048</v>
      </c>
      <c r="G283">
        <v>1232</v>
      </c>
      <c r="H283">
        <v>0.13</v>
      </c>
      <c r="I283">
        <v>0</v>
      </c>
      <c r="J283">
        <v>0</v>
      </c>
      <c r="K283">
        <v>20.89</v>
      </c>
      <c r="L283">
        <v>11077166</v>
      </c>
      <c r="M283">
        <v>3.7511999999999997E-2</v>
      </c>
      <c r="N283">
        <v>8899720</v>
      </c>
      <c r="O283">
        <v>1</v>
      </c>
      <c r="P283">
        <v>1</v>
      </c>
      <c r="Q283">
        <v>3.1095999999999999E-2</v>
      </c>
      <c r="R283">
        <v>6.7796999999999996E-2</v>
      </c>
      <c r="S283">
        <v>6.5146999999999997E-2</v>
      </c>
      <c r="T283">
        <v>5.3081000000000003E-2</v>
      </c>
    </row>
    <row r="284" spans="1:20" x14ac:dyDescent="0.15">
      <c r="A284">
        <v>10107</v>
      </c>
      <c r="B284">
        <v>20090630</v>
      </c>
      <c r="C284">
        <v>11</v>
      </c>
      <c r="D284" t="s">
        <v>91</v>
      </c>
      <c r="E284" t="s">
        <v>92</v>
      </c>
      <c r="F284">
        <v>8048</v>
      </c>
      <c r="K284">
        <v>23.77</v>
      </c>
      <c r="L284">
        <v>14184830</v>
      </c>
      <c r="M284">
        <v>0.13786499999999999</v>
      </c>
      <c r="N284">
        <v>8908000</v>
      </c>
      <c r="O284">
        <v>1</v>
      </c>
      <c r="P284">
        <v>1</v>
      </c>
      <c r="Q284">
        <v>0.13786499999999999</v>
      </c>
      <c r="R284">
        <v>-3.0200000000000001E-3</v>
      </c>
      <c r="S284">
        <v>-4.9630000000000004E-3</v>
      </c>
      <c r="T284">
        <v>1.9599999999999999E-4</v>
      </c>
    </row>
    <row r="285" spans="1:20" x14ac:dyDescent="0.15">
      <c r="A285">
        <v>10107</v>
      </c>
      <c r="B285">
        <v>20090731</v>
      </c>
      <c r="C285">
        <v>11</v>
      </c>
      <c r="D285" t="s">
        <v>91</v>
      </c>
      <c r="E285" t="s">
        <v>92</v>
      </c>
      <c r="F285">
        <v>8048</v>
      </c>
      <c r="K285">
        <v>23.52</v>
      </c>
      <c r="L285">
        <v>15253854</v>
      </c>
      <c r="M285">
        <v>-1.0517E-2</v>
      </c>
      <c r="N285">
        <v>8910674</v>
      </c>
      <c r="O285">
        <v>1</v>
      </c>
      <c r="P285">
        <v>1</v>
      </c>
      <c r="Q285">
        <v>-1.0517E-2</v>
      </c>
      <c r="R285">
        <v>8.1792000000000004E-2</v>
      </c>
      <c r="S285">
        <v>8.0374000000000001E-2</v>
      </c>
      <c r="T285">
        <v>7.4142E-2</v>
      </c>
    </row>
    <row r="286" spans="1:20" x14ac:dyDescent="0.15">
      <c r="A286">
        <v>10107</v>
      </c>
      <c r="B286">
        <v>20090831</v>
      </c>
      <c r="C286">
        <v>11</v>
      </c>
      <c r="D286" t="s">
        <v>91</v>
      </c>
      <c r="E286" t="s">
        <v>92</v>
      </c>
      <c r="F286">
        <v>8048</v>
      </c>
      <c r="G286">
        <v>1232</v>
      </c>
      <c r="H286">
        <v>0.13</v>
      </c>
      <c r="I286">
        <v>0</v>
      </c>
      <c r="J286">
        <v>0</v>
      </c>
      <c r="K286">
        <v>24.65</v>
      </c>
      <c r="L286">
        <v>10003985</v>
      </c>
      <c r="M286">
        <v>5.3571000000000001E-2</v>
      </c>
      <c r="N286">
        <v>8910674</v>
      </c>
      <c r="O286">
        <v>1</v>
      </c>
      <c r="P286">
        <v>1</v>
      </c>
      <c r="Q286">
        <v>4.8044000000000003E-2</v>
      </c>
      <c r="R286">
        <v>3.1514E-2</v>
      </c>
      <c r="S286">
        <v>2.9356E-2</v>
      </c>
      <c r="T286">
        <v>3.356E-2</v>
      </c>
    </row>
    <row r="287" spans="1:20" x14ac:dyDescent="0.15">
      <c r="A287">
        <v>10107</v>
      </c>
      <c r="B287">
        <v>20090930</v>
      </c>
      <c r="C287">
        <v>11</v>
      </c>
      <c r="D287" t="s">
        <v>91</v>
      </c>
      <c r="E287" t="s">
        <v>92</v>
      </c>
      <c r="F287">
        <v>8048</v>
      </c>
      <c r="K287">
        <v>25.72</v>
      </c>
      <c r="L287">
        <v>10433262</v>
      </c>
      <c r="M287">
        <v>4.3408000000000002E-2</v>
      </c>
      <c r="N287">
        <v>8900000</v>
      </c>
      <c r="O287">
        <v>1</v>
      </c>
      <c r="P287">
        <v>1</v>
      </c>
      <c r="Q287">
        <v>4.3408000000000002E-2</v>
      </c>
      <c r="R287">
        <v>4.5288000000000002E-2</v>
      </c>
      <c r="S287">
        <v>4.3651000000000002E-2</v>
      </c>
      <c r="T287">
        <v>3.5722999999999998E-2</v>
      </c>
    </row>
    <row r="288" spans="1:20" x14ac:dyDescent="0.15">
      <c r="A288">
        <v>10107</v>
      </c>
      <c r="B288">
        <v>20091030</v>
      </c>
      <c r="C288">
        <v>11</v>
      </c>
      <c r="D288" t="s">
        <v>91</v>
      </c>
      <c r="E288" t="s">
        <v>92</v>
      </c>
      <c r="F288">
        <v>8048</v>
      </c>
      <c r="K288">
        <v>27.73</v>
      </c>
      <c r="L288">
        <v>15277741</v>
      </c>
      <c r="M288">
        <v>7.8148999999999996E-2</v>
      </c>
      <c r="N288">
        <v>8879121</v>
      </c>
      <c r="O288">
        <v>1</v>
      </c>
      <c r="P288">
        <v>1</v>
      </c>
      <c r="Q288">
        <v>7.8148999999999996E-2</v>
      </c>
      <c r="R288">
        <v>-2.8079E-2</v>
      </c>
      <c r="S288">
        <v>-2.9333000000000001E-2</v>
      </c>
      <c r="T288">
        <v>-1.9761999999999998E-2</v>
      </c>
    </row>
    <row r="289" spans="1:20" x14ac:dyDescent="0.15">
      <c r="A289">
        <v>10107</v>
      </c>
      <c r="B289">
        <v>20091130</v>
      </c>
      <c r="C289">
        <v>11</v>
      </c>
      <c r="D289" t="s">
        <v>91</v>
      </c>
      <c r="E289" t="s">
        <v>92</v>
      </c>
      <c r="F289">
        <v>8048</v>
      </c>
      <c r="G289">
        <v>1232</v>
      </c>
      <c r="H289">
        <v>0.13</v>
      </c>
      <c r="I289">
        <v>0</v>
      </c>
      <c r="J289">
        <v>0</v>
      </c>
      <c r="K289">
        <v>29.41</v>
      </c>
      <c r="L289">
        <v>10236442</v>
      </c>
      <c r="M289">
        <v>6.5271999999999997E-2</v>
      </c>
      <c r="N289">
        <v>8879121</v>
      </c>
      <c r="O289">
        <v>1</v>
      </c>
      <c r="P289">
        <v>1</v>
      </c>
      <c r="Q289">
        <v>6.0583999999999999E-2</v>
      </c>
      <c r="R289">
        <v>5.7085999999999998E-2</v>
      </c>
      <c r="S289">
        <v>5.4629999999999998E-2</v>
      </c>
      <c r="T289">
        <v>5.7363999999999998E-2</v>
      </c>
    </row>
    <row r="290" spans="1:20" x14ac:dyDescent="0.15">
      <c r="A290">
        <v>10107</v>
      </c>
      <c r="B290">
        <v>20091231</v>
      </c>
      <c r="C290">
        <v>11</v>
      </c>
      <c r="D290" t="s">
        <v>91</v>
      </c>
      <c r="E290" t="s">
        <v>92</v>
      </c>
      <c r="F290">
        <v>8048</v>
      </c>
      <c r="K290">
        <v>30.48</v>
      </c>
      <c r="L290">
        <v>9238424</v>
      </c>
      <c r="M290">
        <v>3.6381999999999998E-2</v>
      </c>
      <c r="N290">
        <v>8811000</v>
      </c>
      <c r="O290">
        <v>1</v>
      </c>
      <c r="P290">
        <v>1</v>
      </c>
      <c r="Q290">
        <v>3.6381999999999998E-2</v>
      </c>
      <c r="R290">
        <v>2.8486000000000001E-2</v>
      </c>
      <c r="S290">
        <v>2.6460999999999998E-2</v>
      </c>
      <c r="T290">
        <v>1.7770999999999999E-2</v>
      </c>
    </row>
    <row r="291" spans="1:20" x14ac:dyDescent="0.15">
      <c r="A291">
        <v>10107</v>
      </c>
      <c r="B291">
        <v>20100129</v>
      </c>
      <c r="C291">
        <v>11</v>
      </c>
      <c r="D291" t="s">
        <v>91</v>
      </c>
      <c r="E291" t="s">
        <v>92</v>
      </c>
      <c r="F291">
        <v>8048</v>
      </c>
      <c r="K291">
        <v>28.18</v>
      </c>
      <c r="L291">
        <v>13640561</v>
      </c>
      <c r="M291">
        <v>-7.5458999999999998E-2</v>
      </c>
      <c r="N291">
        <v>8770461</v>
      </c>
      <c r="O291">
        <v>1</v>
      </c>
      <c r="P291">
        <v>1</v>
      </c>
      <c r="Q291">
        <v>-7.5458999999999998E-2</v>
      </c>
      <c r="R291">
        <v>-3.7185999999999997E-2</v>
      </c>
      <c r="S291">
        <v>-3.8198000000000003E-2</v>
      </c>
      <c r="T291">
        <v>-3.6974E-2</v>
      </c>
    </row>
    <row r="292" spans="1:20" x14ac:dyDescent="0.15">
      <c r="A292">
        <v>10107</v>
      </c>
      <c r="B292">
        <v>20100226</v>
      </c>
      <c r="C292">
        <v>11</v>
      </c>
      <c r="D292" t="s">
        <v>91</v>
      </c>
      <c r="E292" t="s">
        <v>92</v>
      </c>
      <c r="F292">
        <v>8048</v>
      </c>
      <c r="G292">
        <v>1232</v>
      </c>
      <c r="H292">
        <v>0.13</v>
      </c>
      <c r="I292">
        <v>0</v>
      </c>
      <c r="J292">
        <v>0</v>
      </c>
      <c r="K292">
        <v>28.67</v>
      </c>
      <c r="L292">
        <v>10779015</v>
      </c>
      <c r="M292">
        <v>2.2001E-2</v>
      </c>
      <c r="N292">
        <v>8770461</v>
      </c>
      <c r="O292">
        <v>1</v>
      </c>
      <c r="P292">
        <v>1</v>
      </c>
      <c r="Q292">
        <v>1.7388000000000001E-2</v>
      </c>
      <c r="R292">
        <v>3.4754E-2</v>
      </c>
      <c r="S292">
        <v>3.2667000000000002E-2</v>
      </c>
      <c r="T292">
        <v>2.8514000000000001E-2</v>
      </c>
    </row>
    <row r="293" spans="1:20" x14ac:dyDescent="0.15">
      <c r="A293">
        <v>10107</v>
      </c>
      <c r="B293">
        <v>20100331</v>
      </c>
      <c r="C293">
        <v>11</v>
      </c>
      <c r="D293" t="s">
        <v>91</v>
      </c>
      <c r="E293" t="s">
        <v>92</v>
      </c>
      <c r="F293">
        <v>8048</v>
      </c>
      <c r="K293">
        <v>29.287500000000001</v>
      </c>
      <c r="L293">
        <v>11181446</v>
      </c>
      <c r="M293">
        <v>2.1538000000000002E-2</v>
      </c>
      <c r="N293">
        <v>8762000</v>
      </c>
      <c r="O293">
        <v>1</v>
      </c>
      <c r="P293">
        <v>1</v>
      </c>
      <c r="Q293">
        <v>2.1538000000000002E-2</v>
      </c>
      <c r="R293">
        <v>6.3687999999999995E-2</v>
      </c>
      <c r="S293">
        <v>6.2004999999999998E-2</v>
      </c>
      <c r="T293">
        <v>5.8796000000000001E-2</v>
      </c>
    </row>
    <row r="294" spans="1:20" x14ac:dyDescent="0.15">
      <c r="A294">
        <v>10107</v>
      </c>
      <c r="B294">
        <v>20100430</v>
      </c>
      <c r="C294">
        <v>11</v>
      </c>
      <c r="D294" t="s">
        <v>91</v>
      </c>
      <c r="E294" t="s">
        <v>92</v>
      </c>
      <c r="F294">
        <v>8048</v>
      </c>
      <c r="K294">
        <v>30.535</v>
      </c>
      <c r="L294">
        <v>13259805</v>
      </c>
      <c r="M294">
        <v>4.2595000000000001E-2</v>
      </c>
      <c r="N294">
        <v>8763839</v>
      </c>
      <c r="O294">
        <v>1</v>
      </c>
      <c r="P294">
        <v>1</v>
      </c>
      <c r="Q294">
        <v>4.2595000000000001E-2</v>
      </c>
      <c r="R294">
        <v>2.0039000000000001E-2</v>
      </c>
      <c r="S294">
        <v>1.8928E-2</v>
      </c>
      <c r="T294">
        <v>1.4759E-2</v>
      </c>
    </row>
    <row r="295" spans="1:20" x14ac:dyDescent="0.15">
      <c r="A295">
        <v>10107</v>
      </c>
      <c r="B295">
        <v>20100528</v>
      </c>
      <c r="C295">
        <v>11</v>
      </c>
      <c r="D295" t="s">
        <v>91</v>
      </c>
      <c r="E295" t="s">
        <v>92</v>
      </c>
      <c r="F295">
        <v>8048</v>
      </c>
      <c r="G295">
        <v>1232</v>
      </c>
      <c r="H295">
        <v>0.13</v>
      </c>
      <c r="I295">
        <v>0</v>
      </c>
      <c r="J295">
        <v>0</v>
      </c>
      <c r="K295">
        <v>25.8</v>
      </c>
      <c r="L295">
        <v>17259734</v>
      </c>
      <c r="M295">
        <v>-0.150811</v>
      </c>
      <c r="N295">
        <v>8763839</v>
      </c>
      <c r="O295">
        <v>1</v>
      </c>
      <c r="P295">
        <v>1</v>
      </c>
      <c r="Q295">
        <v>-0.15506800000000001</v>
      </c>
      <c r="R295">
        <v>-7.9267000000000004E-2</v>
      </c>
      <c r="S295">
        <v>-8.1354999999999997E-2</v>
      </c>
      <c r="T295">
        <v>-8.1975999999999993E-2</v>
      </c>
    </row>
    <row r="296" spans="1:20" x14ac:dyDescent="0.15">
      <c r="A296">
        <v>10107</v>
      </c>
      <c r="B296">
        <v>20100630</v>
      </c>
      <c r="C296">
        <v>11</v>
      </c>
      <c r="D296" t="s">
        <v>91</v>
      </c>
      <c r="E296" t="s">
        <v>92</v>
      </c>
      <c r="F296">
        <v>8048</v>
      </c>
      <c r="K296">
        <v>23.01</v>
      </c>
      <c r="L296">
        <v>16793127</v>
      </c>
      <c r="M296">
        <v>-0.10814</v>
      </c>
      <c r="N296">
        <v>8653567</v>
      </c>
      <c r="O296">
        <v>1</v>
      </c>
      <c r="P296">
        <v>1</v>
      </c>
      <c r="Q296">
        <v>-0.10814</v>
      </c>
      <c r="R296">
        <v>-5.0802E-2</v>
      </c>
      <c r="S296">
        <v>-5.2541999999999998E-2</v>
      </c>
      <c r="T296">
        <v>-5.3881999999999999E-2</v>
      </c>
    </row>
    <row r="297" spans="1:20" x14ac:dyDescent="0.15">
      <c r="A297">
        <v>10107</v>
      </c>
      <c r="B297">
        <v>20100730</v>
      </c>
      <c r="C297">
        <v>11</v>
      </c>
      <c r="D297" t="s">
        <v>91</v>
      </c>
      <c r="E297" t="s">
        <v>92</v>
      </c>
      <c r="F297">
        <v>8048</v>
      </c>
      <c r="K297">
        <v>25.81</v>
      </c>
      <c r="L297">
        <v>14132280</v>
      </c>
      <c r="M297">
        <v>0.121686</v>
      </c>
      <c r="N297">
        <v>8653567</v>
      </c>
      <c r="O297">
        <v>1</v>
      </c>
      <c r="P297">
        <v>1</v>
      </c>
      <c r="Q297">
        <v>0.121686</v>
      </c>
      <c r="R297">
        <v>7.0384000000000002E-2</v>
      </c>
      <c r="S297">
        <v>6.8687999999999999E-2</v>
      </c>
      <c r="T297">
        <v>6.8778000000000006E-2</v>
      </c>
    </row>
    <row r="298" spans="1:20" x14ac:dyDescent="0.15">
      <c r="A298">
        <v>10107</v>
      </c>
      <c r="B298">
        <v>20100831</v>
      </c>
      <c r="C298">
        <v>11</v>
      </c>
      <c r="D298" t="s">
        <v>91</v>
      </c>
      <c r="E298" t="s">
        <v>92</v>
      </c>
      <c r="F298">
        <v>8048</v>
      </c>
      <c r="G298">
        <v>1232</v>
      </c>
      <c r="H298">
        <v>0.13</v>
      </c>
      <c r="I298">
        <v>0</v>
      </c>
      <c r="J298">
        <v>0</v>
      </c>
      <c r="K298">
        <v>23.465</v>
      </c>
      <c r="L298">
        <v>12827745</v>
      </c>
      <c r="M298">
        <v>-8.5819000000000006E-2</v>
      </c>
      <c r="N298">
        <v>8653567</v>
      </c>
      <c r="O298">
        <v>1</v>
      </c>
      <c r="P298">
        <v>1</v>
      </c>
      <c r="Q298">
        <v>-9.0856000000000006E-2</v>
      </c>
      <c r="R298">
        <v>-4.2887000000000002E-2</v>
      </c>
      <c r="S298">
        <v>-4.5012000000000003E-2</v>
      </c>
      <c r="T298">
        <v>-4.7448999999999998E-2</v>
      </c>
    </row>
    <row r="299" spans="1:20" x14ac:dyDescent="0.15">
      <c r="A299">
        <v>10107</v>
      </c>
      <c r="B299">
        <v>20100930</v>
      </c>
      <c r="C299">
        <v>11</v>
      </c>
      <c r="D299" t="s">
        <v>91</v>
      </c>
      <c r="E299" t="s">
        <v>92</v>
      </c>
      <c r="F299">
        <v>8048</v>
      </c>
      <c r="K299">
        <v>24.49</v>
      </c>
      <c r="L299">
        <v>12779695</v>
      </c>
      <c r="M299">
        <v>4.3681999999999999E-2</v>
      </c>
      <c r="N299">
        <v>8562000</v>
      </c>
      <c r="O299">
        <v>1</v>
      </c>
      <c r="P299">
        <v>1</v>
      </c>
      <c r="Q299">
        <v>4.3681999999999999E-2</v>
      </c>
      <c r="R299">
        <v>9.1669E-2</v>
      </c>
      <c r="S299">
        <v>8.9788999999999994E-2</v>
      </c>
      <c r="T299">
        <v>8.7551000000000004E-2</v>
      </c>
    </row>
    <row r="300" spans="1:20" x14ac:dyDescent="0.15">
      <c r="A300">
        <v>10107</v>
      </c>
      <c r="B300">
        <v>20101029</v>
      </c>
      <c r="C300">
        <v>11</v>
      </c>
      <c r="D300" t="s">
        <v>91</v>
      </c>
      <c r="E300" t="s">
        <v>92</v>
      </c>
      <c r="F300">
        <v>8048</v>
      </c>
      <c r="K300">
        <v>26.664999999999999</v>
      </c>
      <c r="L300">
        <v>12854487</v>
      </c>
      <c r="M300">
        <v>8.8812000000000002E-2</v>
      </c>
      <c r="N300">
        <v>8555523</v>
      </c>
      <c r="O300">
        <v>1</v>
      </c>
      <c r="P300">
        <v>1</v>
      </c>
      <c r="Q300">
        <v>8.8812000000000002E-2</v>
      </c>
      <c r="R300">
        <v>3.8606000000000001E-2</v>
      </c>
      <c r="S300">
        <v>3.7086000000000001E-2</v>
      </c>
      <c r="T300">
        <v>3.6856E-2</v>
      </c>
    </row>
    <row r="301" spans="1:20" x14ac:dyDescent="0.15">
      <c r="A301">
        <v>10107</v>
      </c>
      <c r="B301">
        <v>20101130</v>
      </c>
      <c r="C301">
        <v>11</v>
      </c>
      <c r="D301" t="s">
        <v>91</v>
      </c>
      <c r="E301" t="s">
        <v>92</v>
      </c>
      <c r="F301">
        <v>8048</v>
      </c>
      <c r="G301">
        <v>1232</v>
      </c>
      <c r="H301">
        <v>0.16</v>
      </c>
      <c r="I301">
        <v>0</v>
      </c>
      <c r="J301">
        <v>0</v>
      </c>
      <c r="K301">
        <v>25.2575</v>
      </c>
      <c r="L301">
        <v>14174423</v>
      </c>
      <c r="M301">
        <v>-4.6783999999999999E-2</v>
      </c>
      <c r="N301">
        <v>8555523</v>
      </c>
      <c r="O301">
        <v>1</v>
      </c>
      <c r="P301">
        <v>1</v>
      </c>
      <c r="Q301">
        <v>-5.2784999999999999E-2</v>
      </c>
      <c r="R301">
        <v>5.1209999999999997E-3</v>
      </c>
      <c r="S301">
        <v>2.9220000000000001E-3</v>
      </c>
      <c r="T301">
        <v>-2.2899999999999999E-3</v>
      </c>
    </row>
    <row r="302" spans="1:20" x14ac:dyDescent="0.15">
      <c r="A302">
        <v>10107</v>
      </c>
      <c r="B302">
        <v>20101231</v>
      </c>
      <c r="C302">
        <v>11</v>
      </c>
      <c r="D302" t="s">
        <v>91</v>
      </c>
      <c r="E302" t="s">
        <v>92</v>
      </c>
      <c r="F302">
        <v>8048</v>
      </c>
      <c r="K302">
        <v>27.91</v>
      </c>
      <c r="L302">
        <v>10367260</v>
      </c>
      <c r="M302">
        <v>0.105018</v>
      </c>
      <c r="N302">
        <v>8403000</v>
      </c>
      <c r="O302">
        <v>1</v>
      </c>
      <c r="P302">
        <v>1</v>
      </c>
      <c r="Q302">
        <v>0.105018</v>
      </c>
      <c r="R302">
        <v>6.7212999999999995E-2</v>
      </c>
      <c r="S302">
        <v>6.4882999999999996E-2</v>
      </c>
      <c r="T302">
        <v>6.5299999999999997E-2</v>
      </c>
    </row>
    <row r="303" spans="1:20" x14ac:dyDescent="0.15">
      <c r="A303">
        <v>10107</v>
      </c>
      <c r="B303">
        <v>20110131</v>
      </c>
      <c r="C303">
        <v>11</v>
      </c>
      <c r="D303" t="s">
        <v>91</v>
      </c>
      <c r="E303" t="s">
        <v>92</v>
      </c>
      <c r="F303">
        <v>8048</v>
      </c>
      <c r="K303">
        <v>27.725000000000001</v>
      </c>
      <c r="L303">
        <v>13658100</v>
      </c>
      <c r="M303">
        <v>-6.6280000000000002E-3</v>
      </c>
      <c r="N303">
        <v>8402382</v>
      </c>
      <c r="O303">
        <v>1</v>
      </c>
      <c r="P303">
        <v>1</v>
      </c>
      <c r="Q303">
        <v>-6.6280000000000002E-3</v>
      </c>
      <c r="R303">
        <v>1.9189999999999999E-2</v>
      </c>
      <c r="S303">
        <v>1.8237E-2</v>
      </c>
      <c r="T303">
        <v>2.2645999999999999E-2</v>
      </c>
    </row>
    <row r="304" spans="1:20" x14ac:dyDescent="0.15">
      <c r="A304">
        <v>10107</v>
      </c>
      <c r="B304">
        <v>20110228</v>
      </c>
      <c r="C304">
        <v>11</v>
      </c>
      <c r="D304" t="s">
        <v>91</v>
      </c>
      <c r="E304" t="s">
        <v>92</v>
      </c>
      <c r="F304">
        <v>8048</v>
      </c>
      <c r="G304">
        <v>1232</v>
      </c>
      <c r="H304">
        <v>0.16</v>
      </c>
      <c r="I304">
        <v>0</v>
      </c>
      <c r="J304">
        <v>0</v>
      </c>
      <c r="K304">
        <v>26.58</v>
      </c>
      <c r="L304">
        <v>11176358</v>
      </c>
      <c r="M304">
        <v>-3.5527999999999997E-2</v>
      </c>
      <c r="N304">
        <v>8402382</v>
      </c>
      <c r="O304">
        <v>1</v>
      </c>
      <c r="P304">
        <v>1</v>
      </c>
      <c r="Q304">
        <v>-4.1298000000000001E-2</v>
      </c>
      <c r="R304">
        <v>3.8168000000000001E-2</v>
      </c>
      <c r="S304">
        <v>3.6235999999999997E-2</v>
      </c>
      <c r="T304">
        <v>3.1956999999999999E-2</v>
      </c>
    </row>
    <row r="305" spans="1:20" x14ac:dyDescent="0.15">
      <c r="A305">
        <v>10107</v>
      </c>
      <c r="B305">
        <v>20110331</v>
      </c>
      <c r="C305">
        <v>11</v>
      </c>
      <c r="D305" t="s">
        <v>91</v>
      </c>
      <c r="E305" t="s">
        <v>92</v>
      </c>
      <c r="F305">
        <v>8048</v>
      </c>
      <c r="K305">
        <v>25.39</v>
      </c>
      <c r="L305">
        <v>13148095</v>
      </c>
      <c r="M305">
        <v>-4.4770999999999998E-2</v>
      </c>
      <c r="N305">
        <v>8431000</v>
      </c>
      <c r="O305">
        <v>1</v>
      </c>
      <c r="P305">
        <v>1</v>
      </c>
      <c r="Q305">
        <v>-4.4770999999999998E-2</v>
      </c>
      <c r="R305">
        <v>3.3430000000000001E-3</v>
      </c>
      <c r="S305">
        <v>1.7600000000000001E-3</v>
      </c>
      <c r="T305">
        <v>-1.047E-3</v>
      </c>
    </row>
    <row r="306" spans="1:20" x14ac:dyDescent="0.15">
      <c r="A306">
        <v>10107</v>
      </c>
      <c r="B306">
        <v>20110429</v>
      </c>
      <c r="C306">
        <v>11</v>
      </c>
      <c r="D306" t="s">
        <v>91</v>
      </c>
      <c r="E306" t="s">
        <v>92</v>
      </c>
      <c r="F306">
        <v>8048</v>
      </c>
      <c r="K306">
        <v>25.92</v>
      </c>
      <c r="L306">
        <v>13175516</v>
      </c>
      <c r="M306">
        <v>2.0874E-2</v>
      </c>
      <c r="N306">
        <v>8432767</v>
      </c>
      <c r="O306">
        <v>1</v>
      </c>
      <c r="P306">
        <v>1</v>
      </c>
      <c r="Q306">
        <v>2.0874E-2</v>
      </c>
      <c r="R306">
        <v>2.8601999999999999E-2</v>
      </c>
      <c r="S306">
        <v>2.7489E-2</v>
      </c>
      <c r="T306">
        <v>2.8494999999999999E-2</v>
      </c>
    </row>
    <row r="307" spans="1:20" x14ac:dyDescent="0.15">
      <c r="A307">
        <v>10107</v>
      </c>
      <c r="B307">
        <v>20110531</v>
      </c>
      <c r="C307">
        <v>11</v>
      </c>
      <c r="D307" t="s">
        <v>91</v>
      </c>
      <c r="E307" t="s">
        <v>92</v>
      </c>
      <c r="F307">
        <v>8048</v>
      </c>
      <c r="G307">
        <v>1232</v>
      </c>
      <c r="H307">
        <v>0.16</v>
      </c>
      <c r="I307">
        <v>0</v>
      </c>
      <c r="J307">
        <v>0</v>
      </c>
      <c r="K307">
        <v>25.01</v>
      </c>
      <c r="L307">
        <v>13677186</v>
      </c>
      <c r="M307">
        <v>-2.8934999999999999E-2</v>
      </c>
      <c r="N307">
        <v>8432767</v>
      </c>
      <c r="O307">
        <v>1</v>
      </c>
      <c r="P307">
        <v>1</v>
      </c>
      <c r="Q307">
        <v>-3.5108E-2</v>
      </c>
      <c r="R307">
        <v>-1.4957E-2</v>
      </c>
      <c r="S307">
        <v>-1.6965999999999998E-2</v>
      </c>
      <c r="T307">
        <v>-1.3501000000000001E-2</v>
      </c>
    </row>
    <row r="308" spans="1:20" x14ac:dyDescent="0.15">
      <c r="A308">
        <v>10107</v>
      </c>
      <c r="B308">
        <v>20110630</v>
      </c>
      <c r="C308">
        <v>11</v>
      </c>
      <c r="D308" t="s">
        <v>91</v>
      </c>
      <c r="E308" t="s">
        <v>92</v>
      </c>
      <c r="F308">
        <v>8048</v>
      </c>
      <c r="K308">
        <v>26</v>
      </c>
      <c r="L308">
        <v>13005667</v>
      </c>
      <c r="M308">
        <v>3.9584000000000001E-2</v>
      </c>
      <c r="N308">
        <v>8376000</v>
      </c>
      <c r="O308">
        <v>1</v>
      </c>
      <c r="P308">
        <v>1</v>
      </c>
      <c r="Q308">
        <v>3.9584000000000001E-2</v>
      </c>
      <c r="R308">
        <v>-1.8453000000000001E-2</v>
      </c>
      <c r="S308">
        <v>-2.0216000000000001E-2</v>
      </c>
      <c r="T308">
        <v>-1.8258E-2</v>
      </c>
    </row>
    <row r="309" spans="1:20" x14ac:dyDescent="0.15">
      <c r="A309">
        <v>10107</v>
      </c>
      <c r="B309">
        <v>20110729</v>
      </c>
      <c r="C309">
        <v>11</v>
      </c>
      <c r="D309" t="s">
        <v>91</v>
      </c>
      <c r="E309" t="s">
        <v>92</v>
      </c>
      <c r="F309">
        <v>8048</v>
      </c>
      <c r="K309">
        <v>27.4</v>
      </c>
      <c r="L309">
        <v>12628983</v>
      </c>
      <c r="M309">
        <v>5.3845999999999998E-2</v>
      </c>
      <c r="N309">
        <v>8378266</v>
      </c>
      <c r="O309">
        <v>1</v>
      </c>
      <c r="P309">
        <v>1</v>
      </c>
      <c r="Q309">
        <v>5.3845999999999998E-2</v>
      </c>
      <c r="R309">
        <v>-2.2550000000000001E-2</v>
      </c>
      <c r="S309">
        <v>-2.3689000000000002E-2</v>
      </c>
      <c r="T309">
        <v>-2.1474E-2</v>
      </c>
    </row>
    <row r="310" spans="1:20" x14ac:dyDescent="0.15">
      <c r="A310">
        <v>10107</v>
      </c>
      <c r="B310">
        <v>20110831</v>
      </c>
      <c r="C310">
        <v>11</v>
      </c>
      <c r="D310" t="s">
        <v>91</v>
      </c>
      <c r="E310" t="s">
        <v>92</v>
      </c>
      <c r="F310">
        <v>8048</v>
      </c>
      <c r="G310">
        <v>1232</v>
      </c>
      <c r="H310">
        <v>0.16</v>
      </c>
      <c r="I310">
        <v>0</v>
      </c>
      <c r="J310">
        <v>0</v>
      </c>
      <c r="K310">
        <v>26.6</v>
      </c>
      <c r="L310">
        <v>17248617</v>
      </c>
      <c r="M310">
        <v>-2.3358E-2</v>
      </c>
      <c r="N310">
        <v>8378266</v>
      </c>
      <c r="O310">
        <v>1</v>
      </c>
      <c r="P310">
        <v>1</v>
      </c>
      <c r="Q310">
        <v>-2.9197000000000001E-2</v>
      </c>
      <c r="R310">
        <v>-5.7597000000000002E-2</v>
      </c>
      <c r="S310">
        <v>-5.9736999999999998E-2</v>
      </c>
      <c r="T310">
        <v>-5.6791000000000001E-2</v>
      </c>
    </row>
    <row r="311" spans="1:20" x14ac:dyDescent="0.15">
      <c r="A311">
        <v>10107</v>
      </c>
      <c r="B311">
        <v>20110930</v>
      </c>
      <c r="C311">
        <v>11</v>
      </c>
      <c r="D311" t="s">
        <v>91</v>
      </c>
      <c r="E311" t="s">
        <v>92</v>
      </c>
      <c r="F311">
        <v>8048</v>
      </c>
      <c r="K311">
        <v>24.89</v>
      </c>
      <c r="L311">
        <v>12834491</v>
      </c>
      <c r="M311">
        <v>-6.4285999999999996E-2</v>
      </c>
      <c r="N311">
        <v>8410000</v>
      </c>
      <c r="O311">
        <v>1</v>
      </c>
      <c r="P311">
        <v>1</v>
      </c>
      <c r="Q311">
        <v>-6.4285999999999996E-2</v>
      </c>
      <c r="R311">
        <v>-8.5029999999999994E-2</v>
      </c>
      <c r="S311">
        <v>-8.6719000000000004E-2</v>
      </c>
      <c r="T311">
        <v>-7.1762000000000006E-2</v>
      </c>
    </row>
    <row r="312" spans="1:20" x14ac:dyDescent="0.15">
      <c r="A312">
        <v>10107</v>
      </c>
      <c r="B312">
        <v>20111031</v>
      </c>
      <c r="C312">
        <v>11</v>
      </c>
      <c r="D312" t="s">
        <v>91</v>
      </c>
      <c r="E312" t="s">
        <v>92</v>
      </c>
      <c r="F312">
        <v>8048</v>
      </c>
      <c r="K312">
        <v>26.63</v>
      </c>
      <c r="L312">
        <v>12223185</v>
      </c>
      <c r="M312">
        <v>6.9907999999999998E-2</v>
      </c>
      <c r="N312">
        <v>8412182</v>
      </c>
      <c r="O312">
        <v>1</v>
      </c>
      <c r="P312">
        <v>1</v>
      </c>
      <c r="Q312">
        <v>6.9907999999999998E-2</v>
      </c>
      <c r="R312">
        <v>0.114215</v>
      </c>
      <c r="S312">
        <v>0.112805</v>
      </c>
      <c r="T312">
        <v>0.107723</v>
      </c>
    </row>
    <row r="313" spans="1:20" x14ac:dyDescent="0.15">
      <c r="A313">
        <v>10107</v>
      </c>
      <c r="B313">
        <v>20111130</v>
      </c>
      <c r="C313">
        <v>11</v>
      </c>
      <c r="D313" t="s">
        <v>91</v>
      </c>
      <c r="E313" t="s">
        <v>92</v>
      </c>
      <c r="F313">
        <v>8048</v>
      </c>
      <c r="G313">
        <v>1232</v>
      </c>
      <c r="H313">
        <v>0.2</v>
      </c>
      <c r="I313">
        <v>0</v>
      </c>
      <c r="J313">
        <v>0</v>
      </c>
      <c r="K313">
        <v>25.58</v>
      </c>
      <c r="L313">
        <v>10497537</v>
      </c>
      <c r="M313">
        <v>-3.1919000000000003E-2</v>
      </c>
      <c r="N313">
        <v>8412182</v>
      </c>
      <c r="O313">
        <v>1</v>
      </c>
      <c r="P313">
        <v>1</v>
      </c>
      <c r="Q313">
        <v>-3.9428999999999999E-2</v>
      </c>
      <c r="R313">
        <v>-6.2729999999999999E-3</v>
      </c>
      <c r="S313">
        <v>-8.9409999999999993E-3</v>
      </c>
      <c r="T313">
        <v>-5.0590000000000001E-3</v>
      </c>
    </row>
    <row r="314" spans="1:20" x14ac:dyDescent="0.15">
      <c r="A314">
        <v>10107</v>
      </c>
      <c r="B314">
        <v>20111230</v>
      </c>
      <c r="C314">
        <v>11</v>
      </c>
      <c r="D314" t="s">
        <v>91</v>
      </c>
      <c r="E314" t="s">
        <v>92</v>
      </c>
      <c r="F314">
        <v>8048</v>
      </c>
      <c r="K314">
        <v>25.96</v>
      </c>
      <c r="L314">
        <v>10098074</v>
      </c>
      <c r="M314">
        <v>1.4855E-2</v>
      </c>
      <c r="N314">
        <v>8390771</v>
      </c>
      <c r="O314">
        <v>1</v>
      </c>
      <c r="P314">
        <v>1</v>
      </c>
      <c r="Q314">
        <v>1.4855E-2</v>
      </c>
      <c r="R314">
        <v>3.6709999999999998E-3</v>
      </c>
      <c r="S314">
        <v>1.4239999999999999E-3</v>
      </c>
      <c r="T314">
        <v>8.5330000000000007E-3</v>
      </c>
    </row>
    <row r="315" spans="1:20" x14ac:dyDescent="0.15">
      <c r="A315">
        <v>10107</v>
      </c>
      <c r="B315">
        <v>20120131</v>
      </c>
      <c r="C315">
        <v>11</v>
      </c>
      <c r="D315" t="s">
        <v>91</v>
      </c>
      <c r="E315" t="s">
        <v>92</v>
      </c>
      <c r="F315">
        <v>8048</v>
      </c>
      <c r="K315">
        <v>29.53</v>
      </c>
      <c r="L315">
        <v>13601072</v>
      </c>
      <c r="M315">
        <v>0.137519</v>
      </c>
      <c r="N315">
        <v>8390771</v>
      </c>
      <c r="O315">
        <v>1</v>
      </c>
      <c r="P315">
        <v>1</v>
      </c>
      <c r="Q315">
        <v>0.137519</v>
      </c>
      <c r="R315">
        <v>5.4140000000000001E-2</v>
      </c>
      <c r="S315">
        <v>5.2991999999999997E-2</v>
      </c>
      <c r="T315">
        <v>4.3582999999999997E-2</v>
      </c>
    </row>
    <row r="316" spans="1:20" x14ac:dyDescent="0.15">
      <c r="A316">
        <v>10107</v>
      </c>
      <c r="B316">
        <v>20120229</v>
      </c>
      <c r="C316">
        <v>11</v>
      </c>
      <c r="D316" t="s">
        <v>91</v>
      </c>
      <c r="E316" t="s">
        <v>92</v>
      </c>
      <c r="F316">
        <v>8048</v>
      </c>
      <c r="G316">
        <v>1232</v>
      </c>
      <c r="H316">
        <v>0.2</v>
      </c>
      <c r="I316">
        <v>0</v>
      </c>
      <c r="J316">
        <v>0</v>
      </c>
      <c r="K316">
        <v>31.74</v>
      </c>
      <c r="L316">
        <v>9870347</v>
      </c>
      <c r="M316">
        <v>8.1612000000000004E-2</v>
      </c>
      <c r="N316">
        <v>8390771</v>
      </c>
      <c r="O316">
        <v>1</v>
      </c>
      <c r="P316">
        <v>1</v>
      </c>
      <c r="Q316">
        <v>7.4839000000000003E-2</v>
      </c>
      <c r="R316">
        <v>4.1252999999999998E-2</v>
      </c>
      <c r="S316">
        <v>3.8980000000000001E-2</v>
      </c>
      <c r="T316">
        <v>4.0589E-2</v>
      </c>
    </row>
    <row r="317" spans="1:20" x14ac:dyDescent="0.15">
      <c r="A317">
        <v>10107</v>
      </c>
      <c r="B317">
        <v>20120330</v>
      </c>
      <c r="C317">
        <v>11</v>
      </c>
      <c r="D317" t="s">
        <v>91</v>
      </c>
      <c r="E317" t="s">
        <v>92</v>
      </c>
      <c r="F317">
        <v>8048</v>
      </c>
      <c r="K317">
        <v>32.255000000000003</v>
      </c>
      <c r="L317">
        <v>9445449</v>
      </c>
      <c r="M317">
        <v>1.6226000000000001E-2</v>
      </c>
      <c r="N317">
        <v>8400000</v>
      </c>
      <c r="O317">
        <v>1</v>
      </c>
      <c r="P317">
        <v>1</v>
      </c>
      <c r="Q317">
        <v>1.6226000000000001E-2</v>
      </c>
      <c r="R317">
        <v>2.4039000000000001E-2</v>
      </c>
      <c r="S317">
        <v>2.2157E-2</v>
      </c>
      <c r="T317">
        <v>3.1331999999999999E-2</v>
      </c>
    </row>
    <row r="318" spans="1:20" x14ac:dyDescent="0.15">
      <c r="A318">
        <v>10107</v>
      </c>
      <c r="B318">
        <v>20120430</v>
      </c>
      <c r="C318">
        <v>11</v>
      </c>
      <c r="D318" t="s">
        <v>91</v>
      </c>
      <c r="E318" t="s">
        <v>92</v>
      </c>
      <c r="F318">
        <v>8048</v>
      </c>
      <c r="K318">
        <v>32.015000000000001</v>
      </c>
      <c r="L318">
        <v>9337134</v>
      </c>
      <c r="M318">
        <v>-7.4409999999999997E-3</v>
      </c>
      <c r="N318">
        <v>8400866</v>
      </c>
      <c r="O318">
        <v>1</v>
      </c>
      <c r="P318">
        <v>1</v>
      </c>
      <c r="Q318">
        <v>-7.4409999999999997E-3</v>
      </c>
      <c r="R318">
        <v>-6.8399999999999997E-3</v>
      </c>
      <c r="S318">
        <v>-8.0569999999999999E-3</v>
      </c>
      <c r="T318">
        <v>-7.4970000000000002E-3</v>
      </c>
    </row>
    <row r="319" spans="1:20" x14ac:dyDescent="0.15">
      <c r="A319">
        <v>10107</v>
      </c>
      <c r="B319">
        <v>20120531</v>
      </c>
      <c r="C319">
        <v>11</v>
      </c>
      <c r="D319" t="s">
        <v>91</v>
      </c>
      <c r="E319" t="s">
        <v>92</v>
      </c>
      <c r="F319">
        <v>8048</v>
      </c>
      <c r="G319">
        <v>1232</v>
      </c>
      <c r="H319">
        <v>0.2</v>
      </c>
      <c r="I319">
        <v>0</v>
      </c>
      <c r="J319">
        <v>0</v>
      </c>
      <c r="K319">
        <v>29.19</v>
      </c>
      <c r="L319">
        <v>10123951</v>
      </c>
      <c r="M319">
        <v>-8.1992999999999996E-2</v>
      </c>
      <c r="N319">
        <v>8400866</v>
      </c>
      <c r="O319">
        <v>1</v>
      </c>
      <c r="P319">
        <v>1</v>
      </c>
      <c r="Q319">
        <v>-8.8239999999999999E-2</v>
      </c>
      <c r="R319">
        <v>-6.5641000000000005E-2</v>
      </c>
      <c r="S319">
        <v>-6.8056000000000005E-2</v>
      </c>
      <c r="T319">
        <v>-6.2650999999999998E-2</v>
      </c>
    </row>
    <row r="320" spans="1:20" x14ac:dyDescent="0.15">
      <c r="A320">
        <v>10107</v>
      </c>
      <c r="B320">
        <v>20120629</v>
      </c>
      <c r="C320">
        <v>11</v>
      </c>
      <c r="D320" t="s">
        <v>91</v>
      </c>
      <c r="E320" t="s">
        <v>92</v>
      </c>
      <c r="F320">
        <v>8048</v>
      </c>
      <c r="K320">
        <v>30.59</v>
      </c>
      <c r="L320">
        <v>9679085</v>
      </c>
      <c r="M320">
        <v>4.7961999999999998E-2</v>
      </c>
      <c r="N320">
        <v>8381000</v>
      </c>
      <c r="O320">
        <v>1</v>
      </c>
      <c r="P320">
        <v>1</v>
      </c>
      <c r="Q320">
        <v>4.7961999999999998E-2</v>
      </c>
      <c r="R320">
        <v>3.8181E-2</v>
      </c>
      <c r="S320">
        <v>3.6079E-2</v>
      </c>
      <c r="T320">
        <v>3.9555E-2</v>
      </c>
    </row>
    <row r="321" spans="1:20" x14ac:dyDescent="0.15">
      <c r="A321">
        <v>10107</v>
      </c>
      <c r="B321">
        <v>20120731</v>
      </c>
      <c r="C321">
        <v>11</v>
      </c>
      <c r="D321" t="s">
        <v>91</v>
      </c>
      <c r="E321" t="s">
        <v>92</v>
      </c>
      <c r="F321">
        <v>8048</v>
      </c>
      <c r="K321">
        <v>29.47</v>
      </c>
      <c r="L321">
        <v>8415185</v>
      </c>
      <c r="M321">
        <v>-3.6613E-2</v>
      </c>
      <c r="N321">
        <v>8383397</v>
      </c>
      <c r="O321">
        <v>1</v>
      </c>
      <c r="P321">
        <v>1</v>
      </c>
      <c r="Q321">
        <v>-3.6613E-2</v>
      </c>
      <c r="R321">
        <v>1.0305999999999999E-2</v>
      </c>
      <c r="S321">
        <v>9.0539999999999995E-3</v>
      </c>
      <c r="T321">
        <v>1.2598E-2</v>
      </c>
    </row>
    <row r="322" spans="1:20" x14ac:dyDescent="0.15">
      <c r="A322">
        <v>10107</v>
      </c>
      <c r="B322">
        <v>20120831</v>
      </c>
      <c r="C322">
        <v>11</v>
      </c>
      <c r="D322" t="s">
        <v>91</v>
      </c>
      <c r="E322" t="s">
        <v>92</v>
      </c>
      <c r="F322">
        <v>8048</v>
      </c>
      <c r="G322">
        <v>1232</v>
      </c>
      <c r="H322">
        <v>0.2</v>
      </c>
      <c r="I322">
        <v>0</v>
      </c>
      <c r="J322">
        <v>0</v>
      </c>
      <c r="K322">
        <v>30.82</v>
      </c>
      <c r="L322">
        <v>6689457</v>
      </c>
      <c r="M322">
        <v>5.2595999999999997E-2</v>
      </c>
      <c r="N322">
        <v>8383397</v>
      </c>
      <c r="O322">
        <v>1</v>
      </c>
      <c r="P322">
        <v>1</v>
      </c>
      <c r="Q322">
        <v>4.5809000000000002E-2</v>
      </c>
      <c r="R322">
        <v>2.6335999999999998E-2</v>
      </c>
      <c r="S322">
        <v>2.3737000000000001E-2</v>
      </c>
      <c r="T322">
        <v>1.9762999999999999E-2</v>
      </c>
    </row>
    <row r="323" spans="1:20" x14ac:dyDescent="0.15">
      <c r="A323">
        <v>10107</v>
      </c>
      <c r="B323">
        <v>20120928</v>
      </c>
      <c r="C323">
        <v>11</v>
      </c>
      <c r="D323" t="s">
        <v>91</v>
      </c>
      <c r="E323" t="s">
        <v>92</v>
      </c>
      <c r="F323">
        <v>8048</v>
      </c>
      <c r="K323">
        <v>29.76</v>
      </c>
      <c r="L323">
        <v>8907887</v>
      </c>
      <c r="M323">
        <v>-3.4393E-2</v>
      </c>
      <c r="N323">
        <v>8422000</v>
      </c>
      <c r="O323">
        <v>1</v>
      </c>
      <c r="P323">
        <v>1</v>
      </c>
      <c r="Q323">
        <v>-3.4393E-2</v>
      </c>
      <c r="R323">
        <v>2.6532E-2</v>
      </c>
      <c r="S323">
        <v>2.4583000000000001E-2</v>
      </c>
      <c r="T323">
        <v>2.4236000000000001E-2</v>
      </c>
    </row>
    <row r="324" spans="1:20" x14ac:dyDescent="0.15">
      <c r="A324">
        <v>10107</v>
      </c>
      <c r="B324">
        <v>20121031</v>
      </c>
      <c r="C324">
        <v>11</v>
      </c>
      <c r="D324" t="s">
        <v>91</v>
      </c>
      <c r="E324" t="s">
        <v>92</v>
      </c>
      <c r="F324">
        <v>8048</v>
      </c>
      <c r="K324">
        <v>28.54</v>
      </c>
      <c r="L324">
        <v>11047390</v>
      </c>
      <c r="M324">
        <v>-4.0994999999999997E-2</v>
      </c>
      <c r="N324">
        <v>8416462</v>
      </c>
      <c r="O324">
        <v>1</v>
      </c>
      <c r="P324">
        <v>1</v>
      </c>
      <c r="Q324">
        <v>-4.0994999999999997E-2</v>
      </c>
      <c r="R324">
        <v>-1.4064E-2</v>
      </c>
      <c r="S324">
        <v>-1.5511E-2</v>
      </c>
      <c r="T324">
        <v>-1.9789000000000001E-2</v>
      </c>
    </row>
    <row r="325" spans="1:20" x14ac:dyDescent="0.15">
      <c r="A325">
        <v>10107</v>
      </c>
      <c r="B325">
        <v>20121130</v>
      </c>
      <c r="C325">
        <v>11</v>
      </c>
      <c r="D325" t="s">
        <v>91</v>
      </c>
      <c r="E325" t="s">
        <v>92</v>
      </c>
      <c r="F325">
        <v>8048</v>
      </c>
      <c r="G325">
        <v>1232</v>
      </c>
      <c r="H325">
        <v>0.23</v>
      </c>
      <c r="I325">
        <v>0</v>
      </c>
      <c r="J325">
        <v>0</v>
      </c>
      <c r="K325">
        <v>26.614999999999998</v>
      </c>
      <c r="L325">
        <v>12895966</v>
      </c>
      <c r="M325">
        <v>-5.9389999999999998E-2</v>
      </c>
      <c r="N325">
        <v>8416462</v>
      </c>
      <c r="O325">
        <v>1</v>
      </c>
      <c r="P325">
        <v>1</v>
      </c>
      <c r="Q325">
        <v>-6.7448999999999995E-2</v>
      </c>
      <c r="R325">
        <v>6.2189999999999997E-3</v>
      </c>
      <c r="S325">
        <v>2.9780000000000002E-3</v>
      </c>
      <c r="T325">
        <v>2.8470000000000001E-3</v>
      </c>
    </row>
    <row r="326" spans="1:20" x14ac:dyDescent="0.15">
      <c r="A326">
        <v>10107</v>
      </c>
      <c r="B326">
        <v>20121231</v>
      </c>
      <c r="C326">
        <v>11</v>
      </c>
      <c r="D326" t="s">
        <v>91</v>
      </c>
      <c r="E326" t="s">
        <v>92</v>
      </c>
      <c r="F326">
        <v>8048</v>
      </c>
      <c r="K326">
        <v>26.709700000000002</v>
      </c>
      <c r="L326">
        <v>9389131</v>
      </c>
      <c r="M326">
        <v>3.558E-3</v>
      </c>
      <c r="N326">
        <v>8374000</v>
      </c>
      <c r="O326">
        <v>1</v>
      </c>
      <c r="P326">
        <v>1</v>
      </c>
      <c r="Q326">
        <v>3.558E-3</v>
      </c>
      <c r="R326">
        <v>1.2579999999999999E-2</v>
      </c>
      <c r="S326">
        <v>9.0310000000000008E-3</v>
      </c>
      <c r="T326">
        <v>7.0679999999999996E-3</v>
      </c>
    </row>
    <row r="327" spans="1:20" x14ac:dyDescent="0.15">
      <c r="A327">
        <v>10107</v>
      </c>
      <c r="B327">
        <v>20130131</v>
      </c>
      <c r="C327">
        <v>11</v>
      </c>
      <c r="D327" t="s">
        <v>91</v>
      </c>
      <c r="E327" t="s">
        <v>92</v>
      </c>
      <c r="F327">
        <v>8048</v>
      </c>
      <c r="K327">
        <v>27.45</v>
      </c>
      <c r="L327">
        <v>11363418</v>
      </c>
      <c r="M327">
        <v>2.7716999999999999E-2</v>
      </c>
      <c r="N327">
        <v>8376245</v>
      </c>
      <c r="O327">
        <v>1</v>
      </c>
      <c r="P327">
        <v>1</v>
      </c>
      <c r="Q327">
        <v>2.7716999999999999E-2</v>
      </c>
      <c r="R327">
        <v>5.4189000000000001E-2</v>
      </c>
      <c r="S327">
        <v>5.2983000000000002E-2</v>
      </c>
      <c r="T327">
        <v>5.0428000000000001E-2</v>
      </c>
    </row>
    <row r="328" spans="1:20" x14ac:dyDescent="0.15">
      <c r="A328">
        <v>10107</v>
      </c>
      <c r="B328">
        <v>20130228</v>
      </c>
      <c r="C328">
        <v>11</v>
      </c>
      <c r="D328" t="s">
        <v>91</v>
      </c>
      <c r="E328" t="s">
        <v>92</v>
      </c>
      <c r="F328">
        <v>8048</v>
      </c>
      <c r="G328">
        <v>1232</v>
      </c>
      <c r="H328">
        <v>0.23</v>
      </c>
      <c r="I328">
        <v>0</v>
      </c>
      <c r="J328">
        <v>0</v>
      </c>
      <c r="K328">
        <v>27.8</v>
      </c>
      <c r="L328">
        <v>7736797</v>
      </c>
      <c r="M328">
        <v>2.1128999999999998E-2</v>
      </c>
      <c r="N328">
        <v>8376245</v>
      </c>
      <c r="O328">
        <v>1</v>
      </c>
      <c r="P328">
        <v>1</v>
      </c>
      <c r="Q328">
        <v>1.2749999999999999E-2</v>
      </c>
      <c r="R328">
        <v>8.2839999999999997E-3</v>
      </c>
      <c r="S328">
        <v>6.0809999999999996E-3</v>
      </c>
      <c r="T328">
        <v>1.1061E-2</v>
      </c>
    </row>
    <row r="329" spans="1:20" x14ac:dyDescent="0.15">
      <c r="A329">
        <v>10107</v>
      </c>
      <c r="B329">
        <v>20130328</v>
      </c>
      <c r="C329">
        <v>11</v>
      </c>
      <c r="D329" t="s">
        <v>91</v>
      </c>
      <c r="E329" t="s">
        <v>92</v>
      </c>
      <c r="F329">
        <v>8048</v>
      </c>
      <c r="K329">
        <v>28.605</v>
      </c>
      <c r="L329">
        <v>8372531</v>
      </c>
      <c r="M329">
        <v>2.8957E-2</v>
      </c>
      <c r="N329">
        <v>8349000</v>
      </c>
      <c r="O329">
        <v>1</v>
      </c>
      <c r="P329">
        <v>1</v>
      </c>
      <c r="Q329">
        <v>2.8957E-2</v>
      </c>
      <c r="R329">
        <v>3.5319999999999997E-2</v>
      </c>
      <c r="S329">
        <v>3.3551999999999998E-2</v>
      </c>
      <c r="T329">
        <v>3.5987999999999999E-2</v>
      </c>
    </row>
    <row r="330" spans="1:20" x14ac:dyDescent="0.15">
      <c r="A330">
        <v>10107</v>
      </c>
      <c r="B330">
        <v>20130430</v>
      </c>
      <c r="C330">
        <v>11</v>
      </c>
      <c r="D330" t="s">
        <v>91</v>
      </c>
      <c r="E330" t="s">
        <v>92</v>
      </c>
      <c r="F330">
        <v>8048</v>
      </c>
      <c r="K330">
        <v>33.1</v>
      </c>
      <c r="L330">
        <v>14536561</v>
      </c>
      <c r="M330">
        <v>0.15714</v>
      </c>
      <c r="N330">
        <v>8351107</v>
      </c>
      <c r="O330">
        <v>1</v>
      </c>
      <c r="P330">
        <v>1</v>
      </c>
      <c r="Q330">
        <v>0.15714</v>
      </c>
      <c r="R330">
        <v>1.4942E-2</v>
      </c>
      <c r="S330">
        <v>1.3768000000000001E-2</v>
      </c>
      <c r="T330">
        <v>1.8086000000000001E-2</v>
      </c>
    </row>
    <row r="331" spans="1:20" x14ac:dyDescent="0.15">
      <c r="A331">
        <v>10107</v>
      </c>
      <c r="B331">
        <v>20130531</v>
      </c>
      <c r="C331">
        <v>11</v>
      </c>
      <c r="D331" t="s">
        <v>91</v>
      </c>
      <c r="E331" t="s">
        <v>92</v>
      </c>
      <c r="F331">
        <v>8048</v>
      </c>
      <c r="G331">
        <v>1232</v>
      </c>
      <c r="H331">
        <v>0.23</v>
      </c>
      <c r="I331">
        <v>0</v>
      </c>
      <c r="J331">
        <v>0</v>
      </c>
      <c r="K331">
        <v>34.9</v>
      </c>
      <c r="L331">
        <v>10663668</v>
      </c>
      <c r="M331">
        <v>6.1329000000000002E-2</v>
      </c>
      <c r="N331">
        <v>8351107</v>
      </c>
      <c r="O331">
        <v>1</v>
      </c>
      <c r="P331">
        <v>1</v>
      </c>
      <c r="Q331">
        <v>5.4380999999999999E-2</v>
      </c>
      <c r="R331">
        <v>1.9154999999999998E-2</v>
      </c>
      <c r="S331">
        <v>1.6594000000000001E-2</v>
      </c>
      <c r="T331">
        <v>2.0763E-2</v>
      </c>
    </row>
    <row r="332" spans="1:20" x14ac:dyDescent="0.15">
      <c r="A332">
        <v>10107</v>
      </c>
      <c r="B332">
        <v>20130628</v>
      </c>
      <c r="C332">
        <v>11</v>
      </c>
      <c r="D332" t="s">
        <v>91</v>
      </c>
      <c r="E332" t="s">
        <v>92</v>
      </c>
      <c r="F332">
        <v>8048</v>
      </c>
      <c r="K332">
        <v>34.545000000000002</v>
      </c>
      <c r="L332">
        <v>9394212</v>
      </c>
      <c r="M332">
        <v>-1.0172E-2</v>
      </c>
      <c r="N332">
        <v>8328000</v>
      </c>
      <c r="O332">
        <v>1</v>
      </c>
      <c r="P332">
        <v>1</v>
      </c>
      <c r="Q332">
        <v>-1.0172E-2</v>
      </c>
      <c r="R332">
        <v>-1.5070999999999999E-2</v>
      </c>
      <c r="S332">
        <v>-1.7087999999999999E-2</v>
      </c>
      <c r="T332">
        <v>-1.4999E-2</v>
      </c>
    </row>
    <row r="333" spans="1:20" x14ac:dyDescent="0.15">
      <c r="A333">
        <v>10107</v>
      </c>
      <c r="B333">
        <v>20130731</v>
      </c>
      <c r="C333">
        <v>11</v>
      </c>
      <c r="D333" t="s">
        <v>91</v>
      </c>
      <c r="E333" t="s">
        <v>92</v>
      </c>
      <c r="F333">
        <v>8048</v>
      </c>
      <c r="K333">
        <v>31.84</v>
      </c>
      <c r="L333">
        <v>11036007</v>
      </c>
      <c r="M333">
        <v>-7.8303999999999999E-2</v>
      </c>
      <c r="N333">
        <v>8329956</v>
      </c>
      <c r="O333">
        <v>1</v>
      </c>
      <c r="P333">
        <v>1</v>
      </c>
      <c r="Q333">
        <v>-7.8303999999999999E-2</v>
      </c>
      <c r="R333">
        <v>5.2690000000000001E-2</v>
      </c>
      <c r="S333">
        <v>5.1255000000000002E-2</v>
      </c>
      <c r="T333">
        <v>4.9461999999999999E-2</v>
      </c>
    </row>
    <row r="334" spans="1:20" x14ac:dyDescent="0.15">
      <c r="A334">
        <v>10107</v>
      </c>
      <c r="B334">
        <v>20130830</v>
      </c>
      <c r="C334">
        <v>11</v>
      </c>
      <c r="D334" t="s">
        <v>91</v>
      </c>
      <c r="E334" t="s">
        <v>92</v>
      </c>
      <c r="F334">
        <v>8048</v>
      </c>
      <c r="G334">
        <v>1232</v>
      </c>
      <c r="H334">
        <v>0.23</v>
      </c>
      <c r="I334">
        <v>0</v>
      </c>
      <c r="J334">
        <v>0</v>
      </c>
      <c r="K334">
        <v>33.4</v>
      </c>
      <c r="L334">
        <v>10443426</v>
      </c>
      <c r="M334">
        <v>5.6218999999999998E-2</v>
      </c>
      <c r="N334">
        <v>8329956</v>
      </c>
      <c r="O334">
        <v>1</v>
      </c>
      <c r="P334">
        <v>1</v>
      </c>
      <c r="Q334">
        <v>4.8994999999999997E-2</v>
      </c>
      <c r="R334">
        <v>-2.5760999999999999E-2</v>
      </c>
      <c r="S334">
        <v>-2.7938000000000001E-2</v>
      </c>
      <c r="T334">
        <v>-3.1297999999999999E-2</v>
      </c>
    </row>
    <row r="335" spans="1:20" x14ac:dyDescent="0.15">
      <c r="A335">
        <v>10107</v>
      </c>
      <c r="B335">
        <v>20130930</v>
      </c>
      <c r="C335">
        <v>11</v>
      </c>
      <c r="D335" t="s">
        <v>91</v>
      </c>
      <c r="E335" t="s">
        <v>92</v>
      </c>
      <c r="F335">
        <v>8048</v>
      </c>
      <c r="K335">
        <v>33.28</v>
      </c>
      <c r="L335">
        <v>12366043</v>
      </c>
      <c r="M335">
        <v>-3.5929999999999998E-3</v>
      </c>
      <c r="N335">
        <v>8346000</v>
      </c>
      <c r="O335">
        <v>1</v>
      </c>
      <c r="P335">
        <v>1</v>
      </c>
      <c r="Q335">
        <v>-3.5929999999999998E-3</v>
      </c>
      <c r="R335">
        <v>3.7513999999999999E-2</v>
      </c>
      <c r="S335">
        <v>3.5715999999999998E-2</v>
      </c>
      <c r="T335">
        <v>2.9749000000000001E-2</v>
      </c>
    </row>
    <row r="336" spans="1:20" x14ac:dyDescent="0.15">
      <c r="A336">
        <v>10107</v>
      </c>
      <c r="B336">
        <v>20131031</v>
      </c>
      <c r="C336">
        <v>11</v>
      </c>
      <c r="D336" t="s">
        <v>91</v>
      </c>
      <c r="E336" t="s">
        <v>92</v>
      </c>
      <c r="F336">
        <v>8048</v>
      </c>
      <c r="K336">
        <v>35.405000000000001</v>
      </c>
      <c r="L336">
        <v>9633022</v>
      </c>
      <c r="M336">
        <v>6.3852000000000006E-2</v>
      </c>
      <c r="N336">
        <v>8347968</v>
      </c>
      <c r="O336">
        <v>1</v>
      </c>
      <c r="P336">
        <v>1</v>
      </c>
      <c r="Q336">
        <v>6.3852000000000006E-2</v>
      </c>
      <c r="R336">
        <v>3.9907999999999999E-2</v>
      </c>
      <c r="S336">
        <v>3.8622999999999998E-2</v>
      </c>
      <c r="T336">
        <v>4.4595999999999997E-2</v>
      </c>
    </row>
    <row r="337" spans="1:20" x14ac:dyDescent="0.15">
      <c r="A337">
        <v>10107</v>
      </c>
      <c r="B337">
        <v>20131129</v>
      </c>
      <c r="C337">
        <v>11</v>
      </c>
      <c r="D337" t="s">
        <v>91</v>
      </c>
      <c r="E337" t="s">
        <v>92</v>
      </c>
      <c r="F337">
        <v>8048</v>
      </c>
      <c r="G337">
        <v>1232</v>
      </c>
      <c r="H337">
        <v>0.28000000000000003</v>
      </c>
      <c r="I337">
        <v>0</v>
      </c>
      <c r="J337">
        <v>0</v>
      </c>
      <c r="K337">
        <v>38.130000000000003</v>
      </c>
      <c r="L337">
        <v>7965331</v>
      </c>
      <c r="M337">
        <v>8.4875000000000006E-2</v>
      </c>
      <c r="N337">
        <v>8347968</v>
      </c>
      <c r="O337">
        <v>1</v>
      </c>
      <c r="P337">
        <v>1</v>
      </c>
      <c r="Q337">
        <v>7.6966999999999994E-2</v>
      </c>
      <c r="R337">
        <v>2.4972999999999999E-2</v>
      </c>
      <c r="S337">
        <v>2.2848E-2</v>
      </c>
      <c r="T337">
        <v>2.8049000000000001E-2</v>
      </c>
    </row>
    <row r="338" spans="1:20" x14ac:dyDescent="0.15">
      <c r="A338">
        <v>10107</v>
      </c>
      <c r="B338">
        <v>20131231</v>
      </c>
      <c r="C338">
        <v>11</v>
      </c>
      <c r="D338" t="s">
        <v>91</v>
      </c>
      <c r="E338" t="s">
        <v>92</v>
      </c>
      <c r="F338">
        <v>8048</v>
      </c>
      <c r="K338">
        <v>37.409999999999997</v>
      </c>
      <c r="L338">
        <v>8202590</v>
      </c>
      <c r="M338">
        <v>-1.8883E-2</v>
      </c>
      <c r="N338">
        <v>8300000</v>
      </c>
      <c r="O338">
        <v>1</v>
      </c>
      <c r="P338">
        <v>1</v>
      </c>
      <c r="Q338">
        <v>-1.8883E-2</v>
      </c>
      <c r="R338">
        <v>2.6159999999999999E-2</v>
      </c>
      <c r="S338">
        <v>2.4102999999999999E-2</v>
      </c>
      <c r="T338">
        <v>2.3563000000000001E-2</v>
      </c>
    </row>
    <row r="339" spans="1:20" x14ac:dyDescent="0.15">
      <c r="A339">
        <v>10107</v>
      </c>
      <c r="B339">
        <v>20140131</v>
      </c>
      <c r="C339">
        <v>11</v>
      </c>
      <c r="D339" t="s">
        <v>91</v>
      </c>
      <c r="E339" t="s">
        <v>92</v>
      </c>
      <c r="F339">
        <v>8048</v>
      </c>
      <c r="K339">
        <v>37.840000000000003</v>
      </c>
      <c r="L339">
        <v>9255796</v>
      </c>
      <c r="M339">
        <v>1.1494000000000001E-2</v>
      </c>
      <c r="N339">
        <v>8300724</v>
      </c>
      <c r="O339">
        <v>1</v>
      </c>
      <c r="P339">
        <v>1</v>
      </c>
      <c r="Q339">
        <v>1.1494000000000001E-2</v>
      </c>
      <c r="R339">
        <v>-3.0047000000000001E-2</v>
      </c>
      <c r="S339">
        <v>-3.1151999999999999E-2</v>
      </c>
      <c r="T339">
        <v>-3.5582999999999997E-2</v>
      </c>
    </row>
    <row r="340" spans="1:20" x14ac:dyDescent="0.15">
      <c r="A340">
        <v>10107</v>
      </c>
      <c r="B340">
        <v>20140228</v>
      </c>
      <c r="C340">
        <v>11</v>
      </c>
      <c r="D340" t="s">
        <v>91</v>
      </c>
      <c r="E340" t="s">
        <v>92</v>
      </c>
      <c r="F340">
        <v>8048</v>
      </c>
      <c r="G340">
        <v>1232</v>
      </c>
      <c r="H340">
        <v>0.28000000000000003</v>
      </c>
      <c r="I340">
        <v>0</v>
      </c>
      <c r="J340">
        <v>0</v>
      </c>
      <c r="K340">
        <v>38.31</v>
      </c>
      <c r="L340">
        <v>7182660</v>
      </c>
      <c r="M340">
        <v>1.9820000000000001E-2</v>
      </c>
      <c r="N340">
        <v>8300724</v>
      </c>
      <c r="O340">
        <v>1</v>
      </c>
      <c r="P340">
        <v>1</v>
      </c>
      <c r="Q340">
        <v>1.2421E-2</v>
      </c>
      <c r="R340">
        <v>4.6225000000000002E-2</v>
      </c>
      <c r="S340">
        <v>4.3990000000000001E-2</v>
      </c>
      <c r="T340">
        <v>4.3117000000000003E-2</v>
      </c>
    </row>
    <row r="341" spans="1:20" x14ac:dyDescent="0.15">
      <c r="A341">
        <v>10107</v>
      </c>
      <c r="B341">
        <v>20140331</v>
      </c>
      <c r="C341">
        <v>11</v>
      </c>
      <c r="D341" t="s">
        <v>91</v>
      </c>
      <c r="E341" t="s">
        <v>92</v>
      </c>
      <c r="F341">
        <v>8048</v>
      </c>
      <c r="K341">
        <v>40.99</v>
      </c>
      <c r="L341">
        <v>7790153</v>
      </c>
      <c r="M341">
        <v>6.9956000000000004E-2</v>
      </c>
      <c r="N341">
        <v>8260000</v>
      </c>
      <c r="O341">
        <v>1</v>
      </c>
      <c r="P341">
        <v>1</v>
      </c>
      <c r="Q341">
        <v>6.9956000000000004E-2</v>
      </c>
      <c r="R341">
        <v>4.5440000000000003E-3</v>
      </c>
      <c r="S341">
        <v>2.823E-3</v>
      </c>
      <c r="T341">
        <v>6.9319999999999998E-3</v>
      </c>
    </row>
    <row r="342" spans="1:20" x14ac:dyDescent="0.15">
      <c r="A342">
        <v>10107</v>
      </c>
      <c r="B342">
        <v>20140430</v>
      </c>
      <c r="C342">
        <v>11</v>
      </c>
      <c r="D342" t="s">
        <v>91</v>
      </c>
      <c r="E342" t="s">
        <v>92</v>
      </c>
      <c r="F342">
        <v>8048</v>
      </c>
      <c r="K342">
        <v>40.4</v>
      </c>
      <c r="L342">
        <v>7461680</v>
      </c>
      <c r="M342">
        <v>-1.4394000000000001E-2</v>
      </c>
      <c r="N342">
        <v>8260412</v>
      </c>
      <c r="O342">
        <v>1</v>
      </c>
      <c r="P342">
        <v>1</v>
      </c>
      <c r="Q342">
        <v>-1.4394000000000001E-2</v>
      </c>
      <c r="R342">
        <v>1.5690000000000001E-3</v>
      </c>
      <c r="S342">
        <v>4.06E-4</v>
      </c>
      <c r="T342">
        <v>6.2009999999999999E-3</v>
      </c>
    </row>
    <row r="343" spans="1:20" x14ac:dyDescent="0.15">
      <c r="A343">
        <v>10107</v>
      </c>
      <c r="B343">
        <v>20140530</v>
      </c>
      <c r="C343">
        <v>11</v>
      </c>
      <c r="D343" t="s">
        <v>91</v>
      </c>
      <c r="E343" t="s">
        <v>92</v>
      </c>
      <c r="F343">
        <v>8048</v>
      </c>
      <c r="G343">
        <v>1232</v>
      </c>
      <c r="H343">
        <v>0.28000000000000003</v>
      </c>
      <c r="I343">
        <v>0</v>
      </c>
      <c r="J343">
        <v>0</v>
      </c>
      <c r="K343">
        <v>40.94</v>
      </c>
      <c r="L343">
        <v>5747041</v>
      </c>
      <c r="M343">
        <v>2.0296999999999999E-2</v>
      </c>
      <c r="N343">
        <v>8260412</v>
      </c>
      <c r="O343">
        <v>1</v>
      </c>
      <c r="P343">
        <v>1</v>
      </c>
      <c r="Q343">
        <v>1.3365999999999999E-2</v>
      </c>
      <c r="R343">
        <v>2.026E-2</v>
      </c>
      <c r="S343">
        <v>1.8051999999999999E-2</v>
      </c>
      <c r="T343">
        <v>2.103E-2</v>
      </c>
    </row>
    <row r="344" spans="1:20" x14ac:dyDescent="0.15">
      <c r="A344">
        <v>10107</v>
      </c>
      <c r="B344">
        <v>20140630</v>
      </c>
      <c r="C344">
        <v>11</v>
      </c>
      <c r="D344" t="s">
        <v>91</v>
      </c>
      <c r="E344" t="s">
        <v>92</v>
      </c>
      <c r="F344">
        <v>8048</v>
      </c>
      <c r="K344">
        <v>41.7</v>
      </c>
      <c r="L344">
        <v>5566350</v>
      </c>
      <c r="M344">
        <v>1.8564000000000001E-2</v>
      </c>
      <c r="N344">
        <v>8239000</v>
      </c>
      <c r="O344">
        <v>1</v>
      </c>
      <c r="P344">
        <v>1</v>
      </c>
      <c r="Q344">
        <v>1.8564000000000001E-2</v>
      </c>
      <c r="R344">
        <v>2.7990999999999999E-2</v>
      </c>
      <c r="S344">
        <v>2.6003999999999999E-2</v>
      </c>
      <c r="T344">
        <v>1.9057999999999999E-2</v>
      </c>
    </row>
    <row r="345" spans="1:20" x14ac:dyDescent="0.15">
      <c r="A345">
        <v>10107</v>
      </c>
      <c r="B345">
        <v>20140731</v>
      </c>
      <c r="C345">
        <v>11</v>
      </c>
      <c r="D345" t="s">
        <v>91</v>
      </c>
      <c r="E345" t="s">
        <v>92</v>
      </c>
      <c r="F345">
        <v>8048</v>
      </c>
      <c r="K345">
        <v>43.16</v>
      </c>
      <c r="L345">
        <v>7327822</v>
      </c>
      <c r="M345">
        <v>3.5012000000000001E-2</v>
      </c>
      <c r="N345">
        <v>8239849</v>
      </c>
      <c r="O345">
        <v>1</v>
      </c>
      <c r="P345">
        <v>1</v>
      </c>
      <c r="Q345">
        <v>3.5012000000000001E-2</v>
      </c>
      <c r="R345">
        <v>-2.0566999999999998E-2</v>
      </c>
      <c r="S345">
        <v>-2.1860000000000001E-2</v>
      </c>
      <c r="T345">
        <v>-1.508E-2</v>
      </c>
    </row>
    <row r="346" spans="1:20" x14ac:dyDescent="0.15">
      <c r="A346">
        <v>10107</v>
      </c>
      <c r="B346">
        <v>20140829</v>
      </c>
      <c r="C346">
        <v>11</v>
      </c>
      <c r="D346" t="s">
        <v>91</v>
      </c>
      <c r="E346" t="s">
        <v>92</v>
      </c>
      <c r="F346">
        <v>8048</v>
      </c>
      <c r="G346">
        <v>1232</v>
      </c>
      <c r="H346">
        <v>0.28000000000000003</v>
      </c>
      <c r="I346">
        <v>0</v>
      </c>
      <c r="J346">
        <v>0</v>
      </c>
      <c r="K346">
        <v>45.43</v>
      </c>
      <c r="L346">
        <v>5139717</v>
      </c>
      <c r="M346">
        <v>5.9082000000000003E-2</v>
      </c>
      <c r="N346">
        <v>8239849</v>
      </c>
      <c r="O346">
        <v>1</v>
      </c>
      <c r="P346">
        <v>1</v>
      </c>
      <c r="Q346">
        <v>5.2595000000000003E-2</v>
      </c>
      <c r="R346">
        <v>4.0224999999999997E-2</v>
      </c>
      <c r="S346">
        <v>3.8221999999999999E-2</v>
      </c>
      <c r="T346">
        <v>3.7655000000000001E-2</v>
      </c>
    </row>
    <row r="347" spans="1:20" x14ac:dyDescent="0.15">
      <c r="A347">
        <v>10107</v>
      </c>
      <c r="B347">
        <v>20140930</v>
      </c>
      <c r="C347">
        <v>11</v>
      </c>
      <c r="D347" t="s">
        <v>91</v>
      </c>
      <c r="E347" t="s">
        <v>92</v>
      </c>
      <c r="F347">
        <v>8048</v>
      </c>
      <c r="K347">
        <v>46.36</v>
      </c>
      <c r="L347">
        <v>8609490</v>
      </c>
      <c r="M347">
        <v>2.0471E-2</v>
      </c>
      <c r="N347">
        <v>8255024</v>
      </c>
      <c r="O347">
        <v>1</v>
      </c>
      <c r="P347">
        <v>1</v>
      </c>
      <c r="Q347">
        <v>2.0471E-2</v>
      </c>
      <c r="R347">
        <v>-2.5208999999999999E-2</v>
      </c>
      <c r="S347">
        <v>-2.6905999999999999E-2</v>
      </c>
      <c r="T347">
        <v>-1.5514E-2</v>
      </c>
    </row>
    <row r="348" spans="1:20" x14ac:dyDescent="0.15">
      <c r="A348">
        <v>10107</v>
      </c>
      <c r="B348">
        <v>20141031</v>
      </c>
      <c r="C348">
        <v>11</v>
      </c>
      <c r="D348" t="s">
        <v>91</v>
      </c>
      <c r="E348" t="s">
        <v>92</v>
      </c>
      <c r="F348">
        <v>8048</v>
      </c>
      <c r="K348">
        <v>46.95</v>
      </c>
      <c r="L348">
        <v>8533427</v>
      </c>
      <c r="M348">
        <v>1.2725999999999999E-2</v>
      </c>
      <c r="N348">
        <v>8242853</v>
      </c>
      <c r="O348">
        <v>1</v>
      </c>
      <c r="P348">
        <v>1</v>
      </c>
      <c r="Q348">
        <v>1.2725999999999999E-2</v>
      </c>
      <c r="R348">
        <v>2.1173999999999998E-2</v>
      </c>
      <c r="S348">
        <v>1.9927E-2</v>
      </c>
      <c r="T348">
        <v>2.3200999999999999E-2</v>
      </c>
    </row>
    <row r="349" spans="1:20" x14ac:dyDescent="0.15">
      <c r="A349">
        <v>10107</v>
      </c>
      <c r="B349">
        <v>20141128</v>
      </c>
      <c r="C349">
        <v>11</v>
      </c>
      <c r="D349" t="s">
        <v>91</v>
      </c>
      <c r="E349" t="s">
        <v>92</v>
      </c>
      <c r="F349">
        <v>8048</v>
      </c>
      <c r="G349">
        <v>1232</v>
      </c>
      <c r="H349">
        <v>0.31</v>
      </c>
      <c r="I349">
        <v>0</v>
      </c>
      <c r="J349">
        <v>0</v>
      </c>
      <c r="K349">
        <v>47.81</v>
      </c>
      <c r="L349">
        <v>5230103</v>
      </c>
      <c r="M349">
        <v>2.4920000000000001E-2</v>
      </c>
      <c r="N349">
        <v>8242853</v>
      </c>
      <c r="O349">
        <v>1</v>
      </c>
      <c r="P349">
        <v>1</v>
      </c>
      <c r="Q349">
        <v>1.8317E-2</v>
      </c>
      <c r="R349">
        <v>2.1114000000000001E-2</v>
      </c>
      <c r="S349">
        <v>1.8948E-2</v>
      </c>
      <c r="T349">
        <v>2.4534E-2</v>
      </c>
    </row>
    <row r="350" spans="1:20" x14ac:dyDescent="0.15">
      <c r="A350">
        <v>10107</v>
      </c>
      <c r="B350">
        <v>20141231</v>
      </c>
      <c r="C350">
        <v>11</v>
      </c>
      <c r="D350" t="s">
        <v>91</v>
      </c>
      <c r="E350" t="s">
        <v>92</v>
      </c>
      <c r="F350">
        <v>8048</v>
      </c>
      <c r="K350">
        <v>46.45</v>
      </c>
      <c r="L350">
        <v>6287260</v>
      </c>
      <c r="M350">
        <v>-2.8445999999999999E-2</v>
      </c>
      <c r="N350">
        <v>8218000</v>
      </c>
      <c r="O350">
        <v>1</v>
      </c>
      <c r="P350">
        <v>1</v>
      </c>
      <c r="Q350">
        <v>-2.8445999999999999E-2</v>
      </c>
      <c r="R350">
        <v>-3.6619999999999999E-3</v>
      </c>
      <c r="S350">
        <v>-5.7999999999999996E-3</v>
      </c>
      <c r="T350">
        <v>-4.189E-3</v>
      </c>
    </row>
    <row r="351" spans="1:20" x14ac:dyDescent="0.15">
      <c r="A351">
        <v>10107</v>
      </c>
      <c r="B351">
        <v>20150130</v>
      </c>
      <c r="C351">
        <v>11</v>
      </c>
      <c r="D351" t="s">
        <v>91</v>
      </c>
      <c r="E351" t="s">
        <v>92</v>
      </c>
      <c r="F351">
        <v>8048</v>
      </c>
      <c r="K351">
        <v>40.4</v>
      </c>
      <c r="L351">
        <v>9190983</v>
      </c>
      <c r="M351">
        <v>-0.130248</v>
      </c>
      <c r="N351">
        <v>8203785</v>
      </c>
      <c r="O351">
        <v>1</v>
      </c>
      <c r="P351">
        <v>1</v>
      </c>
      <c r="Q351">
        <v>-0.130248</v>
      </c>
      <c r="R351">
        <v>-2.7206999999999999E-2</v>
      </c>
      <c r="S351">
        <v>-2.8277E-2</v>
      </c>
      <c r="T351">
        <v>-3.1040999999999999E-2</v>
      </c>
    </row>
    <row r="352" spans="1:20" x14ac:dyDescent="0.15">
      <c r="A352">
        <v>10107</v>
      </c>
      <c r="B352">
        <v>20150227</v>
      </c>
      <c r="C352">
        <v>11</v>
      </c>
      <c r="D352" t="s">
        <v>91</v>
      </c>
      <c r="E352" t="s">
        <v>92</v>
      </c>
      <c r="F352">
        <v>8048</v>
      </c>
      <c r="G352">
        <v>1232</v>
      </c>
      <c r="H352">
        <v>0.31</v>
      </c>
      <c r="I352">
        <v>0</v>
      </c>
      <c r="J352">
        <v>0</v>
      </c>
      <c r="K352">
        <v>43.85</v>
      </c>
      <c r="L352">
        <v>6564632</v>
      </c>
      <c r="M352">
        <v>9.3068999999999999E-2</v>
      </c>
      <c r="N352">
        <v>8203785</v>
      </c>
      <c r="O352">
        <v>1</v>
      </c>
      <c r="P352">
        <v>1</v>
      </c>
      <c r="Q352">
        <v>8.5396E-2</v>
      </c>
      <c r="R352">
        <v>5.5974000000000003E-2</v>
      </c>
      <c r="S352">
        <v>5.3657999999999997E-2</v>
      </c>
      <c r="T352">
        <v>5.4892999999999997E-2</v>
      </c>
    </row>
    <row r="353" spans="1:20" x14ac:dyDescent="0.15">
      <c r="A353">
        <v>10107</v>
      </c>
      <c r="B353">
        <v>20150331</v>
      </c>
      <c r="C353">
        <v>11</v>
      </c>
      <c r="D353" t="s">
        <v>91</v>
      </c>
      <c r="E353" t="s">
        <v>92</v>
      </c>
      <c r="F353">
        <v>8048</v>
      </c>
      <c r="K353">
        <v>40.655000000000001</v>
      </c>
      <c r="L353">
        <v>8243346</v>
      </c>
      <c r="M353">
        <v>-7.2861999999999996E-2</v>
      </c>
      <c r="N353">
        <v>8113000</v>
      </c>
      <c r="O353">
        <v>1</v>
      </c>
      <c r="P353">
        <v>1</v>
      </c>
      <c r="Q353">
        <v>-7.2861999999999996E-2</v>
      </c>
      <c r="R353">
        <v>-1.0410000000000001E-2</v>
      </c>
      <c r="S353">
        <v>-1.2224E-2</v>
      </c>
      <c r="T353">
        <v>-1.7395999999999998E-2</v>
      </c>
    </row>
    <row r="354" spans="1:20" x14ac:dyDescent="0.15">
      <c r="A354">
        <v>10107</v>
      </c>
      <c r="B354">
        <v>20150430</v>
      </c>
      <c r="C354">
        <v>11</v>
      </c>
      <c r="D354" t="s">
        <v>91</v>
      </c>
      <c r="E354" t="s">
        <v>92</v>
      </c>
      <c r="F354">
        <v>8048</v>
      </c>
      <c r="K354">
        <v>48.64</v>
      </c>
      <c r="L354">
        <v>8745897</v>
      </c>
      <c r="M354">
        <v>0.196409</v>
      </c>
      <c r="N354">
        <v>8089575</v>
      </c>
      <c r="O354">
        <v>1</v>
      </c>
      <c r="P354">
        <v>1</v>
      </c>
      <c r="Q354">
        <v>0.196409</v>
      </c>
      <c r="R354">
        <v>8.7760000000000008E-3</v>
      </c>
      <c r="S354">
        <v>7.6290000000000004E-3</v>
      </c>
      <c r="T354">
        <v>8.5210000000000008E-3</v>
      </c>
    </row>
    <row r="355" spans="1:20" x14ac:dyDescent="0.15">
      <c r="A355">
        <v>10107</v>
      </c>
      <c r="B355">
        <v>20150529</v>
      </c>
      <c r="C355">
        <v>11</v>
      </c>
      <c r="D355" t="s">
        <v>91</v>
      </c>
      <c r="E355" t="s">
        <v>92</v>
      </c>
      <c r="F355">
        <v>8048</v>
      </c>
      <c r="G355">
        <v>1232</v>
      </c>
      <c r="H355">
        <v>0.31</v>
      </c>
      <c r="I355">
        <v>0</v>
      </c>
      <c r="J355">
        <v>0</v>
      </c>
      <c r="K355">
        <v>46.86</v>
      </c>
      <c r="L355">
        <v>6331563</v>
      </c>
      <c r="M355">
        <v>-3.0221999999999999E-2</v>
      </c>
      <c r="N355">
        <v>8089575</v>
      </c>
      <c r="O355">
        <v>1</v>
      </c>
      <c r="P355">
        <v>1</v>
      </c>
      <c r="Q355">
        <v>-3.6595000000000003E-2</v>
      </c>
      <c r="R355">
        <v>1.0290000000000001E-2</v>
      </c>
      <c r="S355">
        <v>8.1279999999999998E-3</v>
      </c>
      <c r="T355">
        <v>1.0491E-2</v>
      </c>
    </row>
    <row r="356" spans="1:20" x14ac:dyDescent="0.15">
      <c r="A356">
        <v>10107</v>
      </c>
      <c r="B356">
        <v>20150630</v>
      </c>
      <c r="C356">
        <v>11</v>
      </c>
      <c r="D356" t="s">
        <v>91</v>
      </c>
      <c r="E356" t="s">
        <v>92</v>
      </c>
      <c r="F356">
        <v>8048</v>
      </c>
      <c r="K356">
        <v>44.15</v>
      </c>
      <c r="L356">
        <v>6649349</v>
      </c>
      <c r="M356">
        <v>-5.7832000000000001E-2</v>
      </c>
      <c r="N356">
        <v>8027000</v>
      </c>
      <c r="O356">
        <v>1</v>
      </c>
      <c r="P356">
        <v>1</v>
      </c>
      <c r="Q356">
        <v>-5.7832000000000001E-2</v>
      </c>
      <c r="R356">
        <v>-1.9238000000000002E-2</v>
      </c>
      <c r="S356">
        <v>-2.1177999999999999E-2</v>
      </c>
      <c r="T356">
        <v>-2.1011999999999999E-2</v>
      </c>
    </row>
    <row r="357" spans="1:20" x14ac:dyDescent="0.15">
      <c r="A357">
        <v>10107</v>
      </c>
      <c r="B357">
        <v>20150731</v>
      </c>
      <c r="C357">
        <v>11</v>
      </c>
      <c r="D357" t="s">
        <v>91</v>
      </c>
      <c r="E357" t="s">
        <v>92</v>
      </c>
      <c r="F357">
        <v>8048</v>
      </c>
      <c r="K357">
        <v>46.7</v>
      </c>
      <c r="L357">
        <v>7256877</v>
      </c>
      <c r="M357">
        <v>5.7757999999999997E-2</v>
      </c>
      <c r="N357">
        <v>7997981</v>
      </c>
      <c r="O357">
        <v>1</v>
      </c>
      <c r="P357">
        <v>1</v>
      </c>
      <c r="Q357">
        <v>5.7757999999999997E-2</v>
      </c>
      <c r="R357">
        <v>1.2109999999999999E-2</v>
      </c>
      <c r="S357">
        <v>1.0898E-2</v>
      </c>
      <c r="T357">
        <v>1.9741999999999999E-2</v>
      </c>
    </row>
    <row r="358" spans="1:20" x14ac:dyDescent="0.15">
      <c r="A358">
        <v>10107</v>
      </c>
      <c r="B358">
        <v>20150831</v>
      </c>
      <c r="C358">
        <v>11</v>
      </c>
      <c r="D358" t="s">
        <v>91</v>
      </c>
      <c r="E358" t="s">
        <v>92</v>
      </c>
      <c r="F358">
        <v>8048</v>
      </c>
      <c r="G358">
        <v>1232</v>
      </c>
      <c r="H358">
        <v>0.31</v>
      </c>
      <c r="I358">
        <v>0</v>
      </c>
      <c r="J358">
        <v>0</v>
      </c>
      <c r="K358">
        <v>43.52</v>
      </c>
      <c r="L358">
        <v>7769602</v>
      </c>
      <c r="M358">
        <v>-6.1455999999999997E-2</v>
      </c>
      <c r="N358">
        <v>7997981</v>
      </c>
      <c r="O358">
        <v>1</v>
      </c>
      <c r="P358">
        <v>1</v>
      </c>
      <c r="Q358">
        <v>-6.8094000000000002E-2</v>
      </c>
      <c r="R358">
        <v>-5.9982000000000001E-2</v>
      </c>
      <c r="S358">
        <v>-6.2049E-2</v>
      </c>
      <c r="T358">
        <v>-6.2580999999999998E-2</v>
      </c>
    </row>
    <row r="359" spans="1:20" x14ac:dyDescent="0.15">
      <c r="A359">
        <v>10107</v>
      </c>
      <c r="B359">
        <v>20150930</v>
      </c>
      <c r="C359">
        <v>11</v>
      </c>
      <c r="D359" t="s">
        <v>91</v>
      </c>
      <c r="E359" t="s">
        <v>92</v>
      </c>
      <c r="F359">
        <v>8048</v>
      </c>
      <c r="K359">
        <v>44.26</v>
      </c>
      <c r="L359">
        <v>6740501</v>
      </c>
      <c r="M359">
        <v>1.7003999999999998E-2</v>
      </c>
      <c r="N359">
        <v>7986000</v>
      </c>
      <c r="O359">
        <v>1</v>
      </c>
      <c r="P359">
        <v>1</v>
      </c>
      <c r="Q359">
        <v>1.7003999999999998E-2</v>
      </c>
      <c r="R359">
        <v>-3.3792999999999997E-2</v>
      </c>
      <c r="S359">
        <v>-3.5729999999999998E-2</v>
      </c>
      <c r="T359">
        <v>-2.6443000000000001E-2</v>
      </c>
    </row>
    <row r="360" spans="1:20" x14ac:dyDescent="0.15">
      <c r="A360">
        <v>10107</v>
      </c>
      <c r="B360">
        <v>20151030</v>
      </c>
      <c r="C360">
        <v>11</v>
      </c>
      <c r="D360" t="s">
        <v>91</v>
      </c>
      <c r="E360" t="s">
        <v>92</v>
      </c>
      <c r="F360">
        <v>8048</v>
      </c>
      <c r="K360">
        <v>52.64</v>
      </c>
      <c r="L360">
        <v>8580914</v>
      </c>
      <c r="M360">
        <v>0.189336</v>
      </c>
      <c r="N360">
        <v>7987913</v>
      </c>
      <c r="O360">
        <v>1</v>
      </c>
      <c r="P360">
        <v>1</v>
      </c>
      <c r="Q360">
        <v>0.189336</v>
      </c>
      <c r="R360">
        <v>7.4006000000000002E-2</v>
      </c>
      <c r="S360">
        <v>7.2610999999999995E-2</v>
      </c>
      <c r="T360">
        <v>8.2983000000000001E-2</v>
      </c>
    </row>
    <row r="361" spans="1:20" x14ac:dyDescent="0.15">
      <c r="A361">
        <v>10107</v>
      </c>
      <c r="B361">
        <v>20151130</v>
      </c>
      <c r="C361">
        <v>11</v>
      </c>
      <c r="D361" t="s">
        <v>91</v>
      </c>
      <c r="E361" t="s">
        <v>92</v>
      </c>
      <c r="F361">
        <v>8048</v>
      </c>
      <c r="G361">
        <v>1232</v>
      </c>
      <c r="H361">
        <v>0.36</v>
      </c>
      <c r="I361">
        <v>0</v>
      </c>
      <c r="J361">
        <v>0</v>
      </c>
      <c r="K361">
        <v>54.35</v>
      </c>
      <c r="L361">
        <v>6634965</v>
      </c>
      <c r="M361">
        <v>3.9323999999999998E-2</v>
      </c>
      <c r="N361">
        <v>7987913</v>
      </c>
      <c r="O361">
        <v>1</v>
      </c>
      <c r="P361">
        <v>1</v>
      </c>
      <c r="Q361">
        <v>3.2485E-2</v>
      </c>
      <c r="R361">
        <v>2.4099999999999998E-3</v>
      </c>
      <c r="S361">
        <v>1.4100000000000001E-4</v>
      </c>
      <c r="T361">
        <v>5.0500000000000002E-4</v>
      </c>
    </row>
    <row r="362" spans="1:20" x14ac:dyDescent="0.15">
      <c r="A362">
        <v>10107</v>
      </c>
      <c r="B362">
        <v>20151231</v>
      </c>
      <c r="C362">
        <v>11</v>
      </c>
      <c r="D362" t="s">
        <v>91</v>
      </c>
      <c r="E362" t="s">
        <v>92</v>
      </c>
      <c r="F362">
        <v>8048</v>
      </c>
      <c r="K362">
        <v>55.48</v>
      </c>
      <c r="L362">
        <v>7934234</v>
      </c>
      <c r="M362">
        <v>2.0791E-2</v>
      </c>
      <c r="N362">
        <v>7925000</v>
      </c>
      <c r="O362">
        <v>1</v>
      </c>
      <c r="P362">
        <v>1</v>
      </c>
      <c r="Q362">
        <v>2.0791E-2</v>
      </c>
      <c r="R362">
        <v>-2.2228000000000001E-2</v>
      </c>
      <c r="S362">
        <v>-2.4466000000000002E-2</v>
      </c>
      <c r="T362">
        <v>-1.753E-2</v>
      </c>
    </row>
    <row r="363" spans="1:20" x14ac:dyDescent="0.15">
      <c r="A363">
        <v>10107</v>
      </c>
      <c r="B363">
        <v>20160129</v>
      </c>
      <c r="C363">
        <v>11</v>
      </c>
      <c r="D363" t="s">
        <v>91</v>
      </c>
      <c r="E363" t="s">
        <v>92</v>
      </c>
      <c r="F363">
        <v>8048</v>
      </c>
      <c r="K363">
        <v>55.09</v>
      </c>
      <c r="L363">
        <v>9279988</v>
      </c>
      <c r="M363">
        <v>-7.0299999999999998E-3</v>
      </c>
      <c r="N363">
        <v>7909303</v>
      </c>
      <c r="O363">
        <v>1</v>
      </c>
      <c r="P363">
        <v>1</v>
      </c>
      <c r="Q363">
        <v>-7.0299999999999998E-3</v>
      </c>
      <c r="R363">
        <v>-5.7147000000000003E-2</v>
      </c>
      <c r="S363">
        <v>-5.8316E-2</v>
      </c>
      <c r="T363">
        <v>-5.0735000000000002E-2</v>
      </c>
    </row>
    <row r="364" spans="1:20" x14ac:dyDescent="0.15">
      <c r="A364">
        <v>10107</v>
      </c>
      <c r="B364">
        <v>20160229</v>
      </c>
      <c r="C364">
        <v>11</v>
      </c>
      <c r="D364" t="s">
        <v>91</v>
      </c>
      <c r="E364" t="s">
        <v>92</v>
      </c>
      <c r="F364">
        <v>8048</v>
      </c>
      <c r="G364">
        <v>1232</v>
      </c>
      <c r="H364">
        <v>0.36</v>
      </c>
      <c r="I364">
        <v>0</v>
      </c>
      <c r="J364">
        <v>0</v>
      </c>
      <c r="K364">
        <v>50.88</v>
      </c>
      <c r="L364">
        <v>8147721</v>
      </c>
      <c r="M364">
        <v>-6.9886000000000004E-2</v>
      </c>
      <c r="N364">
        <v>7909303</v>
      </c>
      <c r="O364">
        <v>1</v>
      </c>
      <c r="P364">
        <v>1</v>
      </c>
      <c r="Q364">
        <v>-7.6420000000000002E-2</v>
      </c>
      <c r="R364">
        <v>6.1300000000000005E-4</v>
      </c>
      <c r="S364">
        <v>-1.81E-3</v>
      </c>
      <c r="T364">
        <v>-4.1279999999999997E-3</v>
      </c>
    </row>
    <row r="365" spans="1:20" x14ac:dyDescent="0.15">
      <c r="A365">
        <v>10107</v>
      </c>
      <c r="B365">
        <v>20160331</v>
      </c>
      <c r="C365">
        <v>11</v>
      </c>
      <c r="D365" t="s">
        <v>91</v>
      </c>
      <c r="E365" t="s">
        <v>92</v>
      </c>
      <c r="F365">
        <v>8048</v>
      </c>
      <c r="K365">
        <v>55.23</v>
      </c>
      <c r="L365">
        <v>6412683</v>
      </c>
      <c r="M365">
        <v>8.5495000000000002E-2</v>
      </c>
      <c r="N365">
        <v>7870000</v>
      </c>
      <c r="O365">
        <v>1</v>
      </c>
      <c r="P365">
        <v>1</v>
      </c>
      <c r="Q365">
        <v>8.5495000000000002E-2</v>
      </c>
      <c r="R365">
        <v>7.0554000000000006E-2</v>
      </c>
      <c r="S365">
        <v>6.8183999999999995E-2</v>
      </c>
      <c r="T365">
        <v>6.5990999999999994E-2</v>
      </c>
    </row>
    <row r="366" spans="1:20" x14ac:dyDescent="0.15">
      <c r="A366">
        <v>10107</v>
      </c>
      <c r="B366">
        <v>20160429</v>
      </c>
      <c r="C366">
        <v>11</v>
      </c>
      <c r="D366" t="s">
        <v>91</v>
      </c>
      <c r="E366" t="s">
        <v>92</v>
      </c>
      <c r="F366">
        <v>8048</v>
      </c>
      <c r="K366">
        <v>49.87</v>
      </c>
      <c r="L366">
        <v>6998592</v>
      </c>
      <c r="M366">
        <v>-9.7048999999999996E-2</v>
      </c>
      <c r="N366">
        <v>7860467</v>
      </c>
      <c r="O366">
        <v>1</v>
      </c>
      <c r="P366">
        <v>1</v>
      </c>
      <c r="Q366">
        <v>-9.7048999999999996E-2</v>
      </c>
      <c r="R366">
        <v>1.1724999999999999E-2</v>
      </c>
      <c r="S366">
        <v>1.0491E-2</v>
      </c>
      <c r="T366">
        <v>2.699E-3</v>
      </c>
    </row>
    <row r="367" spans="1:20" x14ac:dyDescent="0.15">
      <c r="A367">
        <v>10107</v>
      </c>
      <c r="B367">
        <v>20160531</v>
      </c>
      <c r="C367">
        <v>11</v>
      </c>
      <c r="D367" t="s">
        <v>91</v>
      </c>
      <c r="E367" t="s">
        <v>92</v>
      </c>
      <c r="F367">
        <v>8048</v>
      </c>
      <c r="G367">
        <v>1232</v>
      </c>
      <c r="H367">
        <v>0.36</v>
      </c>
      <c r="I367">
        <v>0</v>
      </c>
      <c r="J367">
        <v>0</v>
      </c>
      <c r="K367">
        <v>53</v>
      </c>
      <c r="L367">
        <v>5310870</v>
      </c>
      <c r="M367">
        <v>6.9982000000000003E-2</v>
      </c>
      <c r="N367">
        <v>7860467</v>
      </c>
      <c r="O367">
        <v>1</v>
      </c>
      <c r="P367">
        <v>1</v>
      </c>
      <c r="Q367">
        <v>6.2762999999999999E-2</v>
      </c>
      <c r="R367">
        <v>1.4354E-2</v>
      </c>
      <c r="S367">
        <v>1.1939E-2</v>
      </c>
      <c r="T367">
        <v>1.5329000000000001E-2</v>
      </c>
    </row>
    <row r="368" spans="1:20" x14ac:dyDescent="0.15">
      <c r="A368">
        <v>10107</v>
      </c>
      <c r="B368">
        <v>20160630</v>
      </c>
      <c r="C368">
        <v>11</v>
      </c>
      <c r="D368" t="s">
        <v>91</v>
      </c>
      <c r="E368" t="s">
        <v>92</v>
      </c>
      <c r="F368">
        <v>8048</v>
      </c>
      <c r="K368">
        <v>51.17</v>
      </c>
      <c r="L368">
        <v>8246050</v>
      </c>
      <c r="M368">
        <v>-3.4528000000000003E-2</v>
      </c>
      <c r="N368">
        <v>7808000</v>
      </c>
      <c r="O368">
        <v>1</v>
      </c>
      <c r="P368">
        <v>1</v>
      </c>
      <c r="Q368">
        <v>-3.4528000000000003E-2</v>
      </c>
      <c r="R368">
        <v>2.9290000000000002E-3</v>
      </c>
      <c r="S368">
        <v>8.5800000000000004E-4</v>
      </c>
      <c r="T368">
        <v>9.0600000000000001E-4</v>
      </c>
    </row>
    <row r="369" spans="1:20" x14ac:dyDescent="0.15">
      <c r="A369">
        <v>10107</v>
      </c>
      <c r="B369">
        <v>20160729</v>
      </c>
      <c r="C369">
        <v>11</v>
      </c>
      <c r="D369" t="s">
        <v>91</v>
      </c>
      <c r="E369" t="s">
        <v>92</v>
      </c>
      <c r="F369">
        <v>8048</v>
      </c>
      <c r="K369">
        <v>56.68</v>
      </c>
      <c r="L369">
        <v>6476461</v>
      </c>
      <c r="M369">
        <v>0.10768</v>
      </c>
      <c r="N369">
        <v>7792515</v>
      </c>
      <c r="O369">
        <v>1</v>
      </c>
      <c r="P369">
        <v>1</v>
      </c>
      <c r="Q369">
        <v>0.10768</v>
      </c>
      <c r="R369">
        <v>3.8849000000000002E-2</v>
      </c>
      <c r="S369">
        <v>3.7601999999999997E-2</v>
      </c>
      <c r="T369">
        <v>3.5610000000000003E-2</v>
      </c>
    </row>
    <row r="370" spans="1:20" x14ac:dyDescent="0.15">
      <c r="A370">
        <v>10107</v>
      </c>
      <c r="B370">
        <v>20160831</v>
      </c>
      <c r="C370">
        <v>11</v>
      </c>
      <c r="D370" t="s">
        <v>91</v>
      </c>
      <c r="E370" t="s">
        <v>92</v>
      </c>
      <c r="F370">
        <v>8048</v>
      </c>
      <c r="G370">
        <v>1232</v>
      </c>
      <c r="H370">
        <v>0.36</v>
      </c>
      <c r="I370">
        <v>0</v>
      </c>
      <c r="J370">
        <v>0</v>
      </c>
      <c r="K370">
        <v>57.46</v>
      </c>
      <c r="L370">
        <v>4676906</v>
      </c>
      <c r="M370">
        <v>2.0112999999999999E-2</v>
      </c>
      <c r="N370">
        <v>7792515</v>
      </c>
      <c r="O370">
        <v>1</v>
      </c>
      <c r="P370">
        <v>1</v>
      </c>
      <c r="Q370">
        <v>1.3761000000000001E-2</v>
      </c>
      <c r="R370">
        <v>2.8059999999999999E-3</v>
      </c>
      <c r="S370">
        <v>4.6900000000000002E-4</v>
      </c>
      <c r="T370">
        <v>-1.219E-3</v>
      </c>
    </row>
    <row r="371" spans="1:20" x14ac:dyDescent="0.15">
      <c r="A371">
        <v>10107</v>
      </c>
      <c r="B371">
        <v>20160930</v>
      </c>
      <c r="C371">
        <v>11</v>
      </c>
      <c r="D371" t="s">
        <v>91</v>
      </c>
      <c r="E371" t="s">
        <v>92</v>
      </c>
      <c r="F371">
        <v>8048</v>
      </c>
      <c r="K371">
        <v>57.6</v>
      </c>
      <c r="L371">
        <v>5275975</v>
      </c>
      <c r="M371">
        <v>2.4359999999999998E-3</v>
      </c>
      <c r="N371">
        <v>7779737</v>
      </c>
      <c r="O371">
        <v>1</v>
      </c>
      <c r="P371">
        <v>1</v>
      </c>
      <c r="Q371">
        <v>2.4359999999999998E-3</v>
      </c>
      <c r="R371">
        <v>3.0149999999999999E-3</v>
      </c>
      <c r="S371">
        <v>1.238E-3</v>
      </c>
      <c r="T371">
        <v>-1.2340000000000001E-3</v>
      </c>
    </row>
    <row r="372" spans="1:20" x14ac:dyDescent="0.15">
      <c r="A372">
        <v>10107</v>
      </c>
      <c r="B372">
        <v>20161031</v>
      </c>
      <c r="C372">
        <v>11</v>
      </c>
      <c r="D372" t="s">
        <v>91</v>
      </c>
      <c r="E372" t="s">
        <v>92</v>
      </c>
      <c r="F372">
        <v>8048</v>
      </c>
      <c r="K372">
        <v>59.92</v>
      </c>
      <c r="L372">
        <v>6148560</v>
      </c>
      <c r="M372">
        <v>4.0278000000000001E-2</v>
      </c>
      <c r="N372">
        <v>7775351</v>
      </c>
      <c r="O372">
        <v>1</v>
      </c>
      <c r="P372">
        <v>1</v>
      </c>
      <c r="Q372">
        <v>4.0278000000000001E-2</v>
      </c>
      <c r="R372">
        <v>-2.1565999999999998E-2</v>
      </c>
      <c r="S372">
        <v>-2.281E-2</v>
      </c>
      <c r="T372">
        <v>-1.9425999999999999E-2</v>
      </c>
    </row>
    <row r="373" spans="1:20" x14ac:dyDescent="0.15">
      <c r="A373">
        <v>10107</v>
      </c>
      <c r="B373">
        <v>20161130</v>
      </c>
      <c r="C373">
        <v>11</v>
      </c>
      <c r="D373" t="s">
        <v>91</v>
      </c>
      <c r="E373" t="s">
        <v>92</v>
      </c>
      <c r="F373">
        <v>8048</v>
      </c>
      <c r="G373">
        <v>1232</v>
      </c>
      <c r="H373">
        <v>0.39</v>
      </c>
      <c r="I373">
        <v>0</v>
      </c>
      <c r="J373">
        <v>0</v>
      </c>
      <c r="K373">
        <v>60.26</v>
      </c>
      <c r="L373">
        <v>6132204</v>
      </c>
      <c r="M373">
        <v>1.2182999999999999E-2</v>
      </c>
      <c r="N373">
        <v>7775351</v>
      </c>
      <c r="O373">
        <v>1</v>
      </c>
      <c r="P373">
        <v>1</v>
      </c>
      <c r="Q373">
        <v>5.6740000000000002E-3</v>
      </c>
      <c r="R373">
        <v>4.0543000000000003E-2</v>
      </c>
      <c r="S373">
        <v>3.8094000000000003E-2</v>
      </c>
      <c r="T373">
        <v>3.4174000000000003E-2</v>
      </c>
    </row>
    <row r="374" spans="1:20" x14ac:dyDescent="0.15">
      <c r="A374">
        <v>10107</v>
      </c>
      <c r="B374">
        <v>20161230</v>
      </c>
      <c r="C374">
        <v>11</v>
      </c>
      <c r="D374" t="s">
        <v>91</v>
      </c>
      <c r="E374" t="s">
        <v>92</v>
      </c>
      <c r="F374">
        <v>8048</v>
      </c>
      <c r="K374">
        <v>62.14</v>
      </c>
      <c r="L374">
        <v>5135897</v>
      </c>
      <c r="M374">
        <v>3.1198E-2</v>
      </c>
      <c r="N374">
        <v>7730000</v>
      </c>
      <c r="O374">
        <v>1</v>
      </c>
      <c r="P374">
        <v>1</v>
      </c>
      <c r="Q374">
        <v>3.1198E-2</v>
      </c>
      <c r="R374">
        <v>1.8772E-2</v>
      </c>
      <c r="S374">
        <v>1.6636999999999999E-2</v>
      </c>
      <c r="T374">
        <v>1.8200999999999998E-2</v>
      </c>
    </row>
    <row r="375" spans="1:20" x14ac:dyDescent="0.15">
      <c r="A375">
        <v>10107</v>
      </c>
      <c r="B375">
        <v>20170131</v>
      </c>
      <c r="C375">
        <v>11</v>
      </c>
      <c r="D375" t="s">
        <v>91</v>
      </c>
      <c r="E375" t="s">
        <v>92</v>
      </c>
      <c r="F375">
        <v>8048</v>
      </c>
      <c r="K375">
        <v>64.650000000000006</v>
      </c>
      <c r="L375">
        <v>4944958</v>
      </c>
      <c r="M375">
        <v>4.0392999999999998E-2</v>
      </c>
      <c r="N375">
        <v>7727530</v>
      </c>
      <c r="O375">
        <v>1</v>
      </c>
      <c r="P375">
        <v>1</v>
      </c>
      <c r="Q375">
        <v>4.0392999999999998E-2</v>
      </c>
      <c r="R375">
        <v>2.2172999999999998E-2</v>
      </c>
      <c r="S375">
        <v>2.1149000000000001E-2</v>
      </c>
      <c r="T375">
        <v>1.7884000000000001E-2</v>
      </c>
    </row>
    <row r="376" spans="1:20" x14ac:dyDescent="0.15">
      <c r="A376">
        <v>10107</v>
      </c>
      <c r="B376">
        <v>20170228</v>
      </c>
      <c r="C376">
        <v>11</v>
      </c>
      <c r="D376" t="s">
        <v>91</v>
      </c>
      <c r="E376" t="s">
        <v>92</v>
      </c>
      <c r="F376">
        <v>8048</v>
      </c>
      <c r="G376">
        <v>1232</v>
      </c>
      <c r="H376">
        <v>0.39</v>
      </c>
      <c r="I376">
        <v>0</v>
      </c>
      <c r="J376">
        <v>0</v>
      </c>
      <c r="K376">
        <v>63.98</v>
      </c>
      <c r="L376">
        <v>4409458</v>
      </c>
      <c r="M376">
        <v>-4.3309999999999998E-3</v>
      </c>
      <c r="N376">
        <v>7727530</v>
      </c>
      <c r="O376">
        <v>1</v>
      </c>
      <c r="P376">
        <v>1</v>
      </c>
      <c r="Q376">
        <v>-1.0364E-2</v>
      </c>
      <c r="R376">
        <v>3.2622999999999999E-2</v>
      </c>
      <c r="S376">
        <v>3.0521E-2</v>
      </c>
      <c r="T376">
        <v>3.7198000000000002E-2</v>
      </c>
    </row>
    <row r="377" spans="1:20" x14ac:dyDescent="0.15">
      <c r="A377">
        <v>10107</v>
      </c>
      <c r="B377">
        <v>20170331</v>
      </c>
      <c r="C377">
        <v>11</v>
      </c>
      <c r="D377" t="s">
        <v>91</v>
      </c>
      <c r="E377" t="s">
        <v>92</v>
      </c>
      <c r="F377">
        <v>8048</v>
      </c>
      <c r="K377">
        <v>65.86</v>
      </c>
      <c r="L377">
        <v>4892383</v>
      </c>
      <c r="M377">
        <v>2.9384E-2</v>
      </c>
      <c r="N377">
        <v>7723000</v>
      </c>
      <c r="O377">
        <v>1</v>
      </c>
      <c r="P377">
        <v>1</v>
      </c>
      <c r="Q377">
        <v>2.9384E-2</v>
      </c>
      <c r="R377">
        <v>2.0639999999999999E-3</v>
      </c>
      <c r="S377">
        <v>1.94E-4</v>
      </c>
      <c r="T377">
        <v>-3.8900000000000002E-4</v>
      </c>
    </row>
    <row r="378" spans="1:20" x14ac:dyDescent="0.15">
      <c r="A378">
        <v>10107</v>
      </c>
      <c r="B378">
        <v>20170428</v>
      </c>
      <c r="C378">
        <v>11</v>
      </c>
      <c r="D378" t="s">
        <v>91</v>
      </c>
      <c r="E378" t="s">
        <v>92</v>
      </c>
      <c r="F378">
        <v>8048</v>
      </c>
      <c r="K378">
        <v>68.459999999999994</v>
      </c>
      <c r="L378">
        <v>4333254</v>
      </c>
      <c r="M378">
        <v>3.9477999999999999E-2</v>
      </c>
      <c r="N378">
        <v>7720515</v>
      </c>
      <c r="O378">
        <v>1</v>
      </c>
      <c r="P378">
        <v>1</v>
      </c>
      <c r="Q378">
        <v>3.9477999999999999E-2</v>
      </c>
      <c r="R378">
        <v>9.6570000000000007E-3</v>
      </c>
      <c r="S378">
        <v>8.5380000000000005E-3</v>
      </c>
      <c r="T378">
        <v>9.0910000000000001E-3</v>
      </c>
    </row>
    <row r="379" spans="1:20" x14ac:dyDescent="0.15">
      <c r="A379">
        <v>10107</v>
      </c>
      <c r="B379">
        <v>20170531</v>
      </c>
      <c r="C379">
        <v>11</v>
      </c>
      <c r="D379" t="s">
        <v>91</v>
      </c>
      <c r="E379" t="s">
        <v>92</v>
      </c>
      <c r="F379">
        <v>8048</v>
      </c>
      <c r="G379">
        <v>1232</v>
      </c>
      <c r="H379">
        <v>0.39</v>
      </c>
      <c r="I379">
        <v>0</v>
      </c>
      <c r="J379">
        <v>0</v>
      </c>
      <c r="K379">
        <v>69.84</v>
      </c>
      <c r="L379">
        <v>5174170</v>
      </c>
      <c r="M379">
        <v>2.5853999999999999E-2</v>
      </c>
      <c r="N379">
        <v>7720515</v>
      </c>
      <c r="O379">
        <v>1</v>
      </c>
      <c r="P379">
        <v>1</v>
      </c>
      <c r="Q379">
        <v>2.0157999999999999E-2</v>
      </c>
      <c r="R379">
        <v>9.3349999999999995E-3</v>
      </c>
      <c r="S379">
        <v>6.9849999999999999E-3</v>
      </c>
      <c r="T379">
        <v>1.1575999999999999E-2</v>
      </c>
    </row>
    <row r="380" spans="1:20" x14ac:dyDescent="0.15">
      <c r="A380">
        <v>10107</v>
      </c>
      <c r="B380">
        <v>20170630</v>
      </c>
      <c r="C380">
        <v>11</v>
      </c>
      <c r="D380" t="s">
        <v>91</v>
      </c>
      <c r="E380" t="s">
        <v>92</v>
      </c>
      <c r="F380">
        <v>8048</v>
      </c>
      <c r="K380">
        <v>68.930000000000007</v>
      </c>
      <c r="L380">
        <v>6305762</v>
      </c>
      <c r="M380">
        <v>-1.303E-2</v>
      </c>
      <c r="N380">
        <v>7708000</v>
      </c>
      <c r="O380">
        <v>1</v>
      </c>
      <c r="P380">
        <v>1</v>
      </c>
      <c r="Q380">
        <v>-1.303E-2</v>
      </c>
      <c r="R380">
        <v>9.58E-3</v>
      </c>
      <c r="S380">
        <v>7.6990000000000001E-3</v>
      </c>
      <c r="T380">
        <v>4.8139999999999997E-3</v>
      </c>
    </row>
    <row r="381" spans="1:20" x14ac:dyDescent="0.15">
      <c r="A381">
        <v>10107</v>
      </c>
      <c r="B381">
        <v>20170731</v>
      </c>
      <c r="C381">
        <v>11</v>
      </c>
      <c r="D381" t="s">
        <v>91</v>
      </c>
      <c r="E381" t="s">
        <v>92</v>
      </c>
      <c r="F381">
        <v>8048</v>
      </c>
      <c r="K381">
        <v>72.7</v>
      </c>
      <c r="L381">
        <v>4701882</v>
      </c>
      <c r="M381">
        <v>5.4692999999999999E-2</v>
      </c>
      <c r="N381">
        <v>7702244</v>
      </c>
      <c r="O381">
        <v>1</v>
      </c>
      <c r="P381">
        <v>1</v>
      </c>
      <c r="Q381">
        <v>5.4692999999999999E-2</v>
      </c>
      <c r="R381">
        <v>2.0294E-2</v>
      </c>
      <c r="S381">
        <v>1.891E-2</v>
      </c>
      <c r="T381">
        <v>1.9349000000000002E-2</v>
      </c>
    </row>
    <row r="382" spans="1:20" x14ac:dyDescent="0.15">
      <c r="A382">
        <v>10107</v>
      </c>
      <c r="B382">
        <v>20170831</v>
      </c>
      <c r="C382">
        <v>11</v>
      </c>
      <c r="D382" t="s">
        <v>91</v>
      </c>
      <c r="E382" t="s">
        <v>92</v>
      </c>
      <c r="F382">
        <v>8048</v>
      </c>
      <c r="G382">
        <v>1232</v>
      </c>
      <c r="H382">
        <v>0.39</v>
      </c>
      <c r="I382">
        <v>0</v>
      </c>
      <c r="J382">
        <v>0</v>
      </c>
      <c r="K382">
        <v>74.77</v>
      </c>
      <c r="L382">
        <v>4433057</v>
      </c>
      <c r="M382">
        <v>3.3838E-2</v>
      </c>
      <c r="N382">
        <v>7702244</v>
      </c>
      <c r="O382">
        <v>1</v>
      </c>
      <c r="P382">
        <v>1</v>
      </c>
      <c r="Q382">
        <v>2.8472999999999998E-2</v>
      </c>
      <c r="R382">
        <v>1.593E-3</v>
      </c>
      <c r="S382">
        <v>-6.4499999999999996E-4</v>
      </c>
      <c r="T382">
        <v>5.4600000000000004E-4</v>
      </c>
    </row>
    <row r="383" spans="1:20" x14ac:dyDescent="0.15">
      <c r="A383">
        <v>10107</v>
      </c>
      <c r="B383">
        <v>20170929</v>
      </c>
      <c r="C383">
        <v>11</v>
      </c>
      <c r="D383" t="s">
        <v>91</v>
      </c>
      <c r="E383" t="s">
        <v>92</v>
      </c>
      <c r="F383">
        <v>8048</v>
      </c>
      <c r="K383">
        <v>74.489999999999995</v>
      </c>
      <c r="L383">
        <v>3766723</v>
      </c>
      <c r="M383">
        <v>-3.7450000000000001E-3</v>
      </c>
      <c r="N383">
        <v>7715433</v>
      </c>
      <c r="O383">
        <v>1</v>
      </c>
      <c r="P383">
        <v>1</v>
      </c>
      <c r="Q383">
        <v>-3.7450000000000001E-3</v>
      </c>
      <c r="R383">
        <v>2.3758000000000001E-2</v>
      </c>
      <c r="S383">
        <v>2.2151000000000001E-2</v>
      </c>
      <c r="T383">
        <v>1.9303000000000001E-2</v>
      </c>
    </row>
    <row r="384" spans="1:20" x14ac:dyDescent="0.15">
      <c r="A384">
        <v>10107</v>
      </c>
      <c r="B384">
        <v>20171031</v>
      </c>
      <c r="C384">
        <v>11</v>
      </c>
      <c r="D384" t="s">
        <v>91</v>
      </c>
      <c r="E384" t="s">
        <v>92</v>
      </c>
      <c r="F384">
        <v>8048</v>
      </c>
      <c r="K384">
        <v>83.18</v>
      </c>
      <c r="L384">
        <v>4511873</v>
      </c>
      <c r="M384">
        <v>0.11666</v>
      </c>
      <c r="N384">
        <v>7714590</v>
      </c>
      <c r="O384">
        <v>1</v>
      </c>
      <c r="P384">
        <v>1</v>
      </c>
      <c r="Q384">
        <v>0.11666</v>
      </c>
      <c r="R384">
        <v>1.9310999999999998E-2</v>
      </c>
      <c r="S384">
        <v>1.821E-2</v>
      </c>
      <c r="T384">
        <v>2.2187999999999999E-2</v>
      </c>
    </row>
    <row r="385" spans="1:20" x14ac:dyDescent="0.15">
      <c r="A385">
        <v>10107</v>
      </c>
      <c r="B385">
        <v>20171130</v>
      </c>
      <c r="C385">
        <v>11</v>
      </c>
      <c r="D385" t="s">
        <v>91</v>
      </c>
      <c r="E385" t="s">
        <v>92</v>
      </c>
      <c r="F385">
        <v>8048</v>
      </c>
      <c r="G385">
        <v>1232</v>
      </c>
      <c r="H385">
        <v>0.42</v>
      </c>
      <c r="I385">
        <v>0</v>
      </c>
      <c r="J385">
        <v>0</v>
      </c>
      <c r="K385">
        <v>84.17</v>
      </c>
      <c r="L385">
        <v>4220760</v>
      </c>
      <c r="M385">
        <v>1.6951000000000001E-2</v>
      </c>
      <c r="N385">
        <v>7714590</v>
      </c>
      <c r="O385">
        <v>1</v>
      </c>
      <c r="P385">
        <v>1</v>
      </c>
      <c r="Q385">
        <v>1.1901999999999999E-2</v>
      </c>
      <c r="R385">
        <v>2.726E-2</v>
      </c>
      <c r="S385">
        <v>2.4931999999999999E-2</v>
      </c>
      <c r="T385">
        <v>2.8083E-2</v>
      </c>
    </row>
    <row r="386" spans="1:20" x14ac:dyDescent="0.15">
      <c r="A386">
        <v>10107</v>
      </c>
      <c r="B386">
        <v>20171229</v>
      </c>
      <c r="C386">
        <v>11</v>
      </c>
      <c r="D386" t="s">
        <v>91</v>
      </c>
      <c r="E386" t="s">
        <v>92</v>
      </c>
      <c r="F386">
        <v>8048</v>
      </c>
      <c r="K386">
        <v>85.54</v>
      </c>
      <c r="L386">
        <v>4663253</v>
      </c>
      <c r="M386">
        <v>1.6277E-2</v>
      </c>
      <c r="N386">
        <v>7705000</v>
      </c>
      <c r="O386">
        <v>1</v>
      </c>
      <c r="P386">
        <v>1</v>
      </c>
      <c r="Q386">
        <v>1.6277E-2</v>
      </c>
      <c r="R386">
        <v>1.2128999999999999E-2</v>
      </c>
      <c r="S386">
        <v>1.0272999999999999E-2</v>
      </c>
      <c r="T386">
        <v>9.8320000000000005E-3</v>
      </c>
    </row>
    <row r="387" spans="1:20" x14ac:dyDescent="0.15">
      <c r="A387">
        <v>10107</v>
      </c>
      <c r="B387">
        <v>20180131</v>
      </c>
      <c r="C387">
        <v>11</v>
      </c>
      <c r="D387" t="s">
        <v>91</v>
      </c>
      <c r="E387" t="s">
        <v>92</v>
      </c>
      <c r="F387">
        <v>8048</v>
      </c>
      <c r="K387">
        <v>95.01</v>
      </c>
      <c r="L387">
        <v>5744603</v>
      </c>
      <c r="M387">
        <v>0.110708</v>
      </c>
      <c r="N387">
        <v>7699793</v>
      </c>
      <c r="O387">
        <v>1</v>
      </c>
      <c r="P387">
        <v>1</v>
      </c>
      <c r="Q387">
        <v>0.110708</v>
      </c>
      <c r="R387">
        <v>5.0638000000000002E-2</v>
      </c>
      <c r="S387">
        <v>4.9686000000000001E-2</v>
      </c>
      <c r="T387">
        <v>5.6179E-2</v>
      </c>
    </row>
    <row r="388" spans="1:20" x14ac:dyDescent="0.15">
      <c r="A388">
        <v>10107</v>
      </c>
      <c r="B388">
        <v>20180228</v>
      </c>
      <c r="C388">
        <v>11</v>
      </c>
      <c r="D388" t="s">
        <v>91</v>
      </c>
      <c r="E388" t="s">
        <v>92</v>
      </c>
      <c r="F388">
        <v>8048</v>
      </c>
      <c r="G388">
        <v>1232</v>
      </c>
      <c r="H388">
        <v>0.42</v>
      </c>
      <c r="I388">
        <v>0</v>
      </c>
      <c r="J388">
        <v>0</v>
      </c>
      <c r="K388">
        <v>93.77</v>
      </c>
      <c r="L388">
        <v>7257085</v>
      </c>
      <c r="M388">
        <v>-8.6309999999999998E-3</v>
      </c>
      <c r="N388">
        <v>7699793</v>
      </c>
      <c r="O388">
        <v>1</v>
      </c>
      <c r="P388">
        <v>1</v>
      </c>
      <c r="Q388">
        <v>-1.3051E-2</v>
      </c>
      <c r="R388">
        <v>-3.9481000000000002E-2</v>
      </c>
      <c r="S388">
        <v>-4.1349999999999998E-2</v>
      </c>
      <c r="T388">
        <v>-3.8947000000000002E-2</v>
      </c>
    </row>
    <row r="389" spans="1:20" x14ac:dyDescent="0.15">
      <c r="A389">
        <v>10107</v>
      </c>
      <c r="B389">
        <v>20180329</v>
      </c>
      <c r="C389">
        <v>11</v>
      </c>
      <c r="D389" t="s">
        <v>91</v>
      </c>
      <c r="E389" t="s">
        <v>92</v>
      </c>
      <c r="F389">
        <v>8048</v>
      </c>
      <c r="K389">
        <v>91.27</v>
      </c>
      <c r="L389">
        <v>7507195</v>
      </c>
      <c r="M389">
        <v>-2.6661000000000001E-2</v>
      </c>
      <c r="N389">
        <v>7690000</v>
      </c>
      <c r="O389">
        <v>1</v>
      </c>
      <c r="P389">
        <v>1</v>
      </c>
      <c r="Q389">
        <v>-2.6661000000000001E-2</v>
      </c>
      <c r="R389">
        <v>-1.8445E-2</v>
      </c>
      <c r="S389">
        <v>-2.0312E-2</v>
      </c>
      <c r="T389">
        <v>-2.6884999999999999E-2</v>
      </c>
    </row>
    <row r="390" spans="1:20" x14ac:dyDescent="0.15">
      <c r="A390">
        <v>10107</v>
      </c>
      <c r="B390">
        <v>20180430</v>
      </c>
      <c r="C390">
        <v>11</v>
      </c>
      <c r="D390" t="s">
        <v>91</v>
      </c>
      <c r="E390" t="s">
        <v>92</v>
      </c>
      <c r="F390">
        <v>8048</v>
      </c>
      <c r="K390">
        <v>93.52</v>
      </c>
      <c r="L390">
        <v>6699236</v>
      </c>
      <c r="M390">
        <v>2.4652E-2</v>
      </c>
      <c r="N390">
        <v>7683198</v>
      </c>
      <c r="O390">
        <v>1</v>
      </c>
      <c r="P390">
        <v>1</v>
      </c>
      <c r="Q390">
        <v>2.4652E-2</v>
      </c>
      <c r="R390">
        <v>4.692E-3</v>
      </c>
      <c r="S390">
        <v>3.5839999999999999E-3</v>
      </c>
      <c r="T390">
        <v>2.7190000000000001E-3</v>
      </c>
    </row>
    <row r="391" spans="1:20" x14ac:dyDescent="0.15">
      <c r="A391">
        <v>10107</v>
      </c>
      <c r="B391">
        <v>20180531</v>
      </c>
      <c r="C391">
        <v>11</v>
      </c>
      <c r="D391" t="s">
        <v>91</v>
      </c>
      <c r="E391" t="s">
        <v>92</v>
      </c>
      <c r="F391">
        <v>8048</v>
      </c>
      <c r="G391">
        <v>1232</v>
      </c>
      <c r="H391">
        <v>0.42</v>
      </c>
      <c r="I391">
        <v>0</v>
      </c>
      <c r="J391">
        <v>0</v>
      </c>
      <c r="K391">
        <v>98.84</v>
      </c>
      <c r="L391">
        <v>5091267</v>
      </c>
      <c r="M391">
        <v>6.1377000000000001E-2</v>
      </c>
      <c r="N391">
        <v>7683198</v>
      </c>
      <c r="O391">
        <v>1</v>
      </c>
      <c r="P391">
        <v>1</v>
      </c>
      <c r="Q391">
        <v>5.6885999999999999E-2</v>
      </c>
      <c r="R391">
        <v>2.6164E-2</v>
      </c>
      <c r="S391">
        <v>2.3868E-2</v>
      </c>
      <c r="T391">
        <v>2.1607999999999999E-2</v>
      </c>
    </row>
    <row r="392" spans="1:20" x14ac:dyDescent="0.15">
      <c r="A392">
        <v>10107</v>
      </c>
      <c r="B392">
        <v>20180629</v>
      </c>
      <c r="C392">
        <v>11</v>
      </c>
      <c r="D392" t="s">
        <v>91</v>
      </c>
      <c r="E392" t="s">
        <v>92</v>
      </c>
      <c r="F392">
        <v>8048</v>
      </c>
      <c r="K392">
        <v>98.61</v>
      </c>
      <c r="L392">
        <v>6018073</v>
      </c>
      <c r="M392">
        <v>-2.3270000000000001E-3</v>
      </c>
      <c r="N392">
        <v>7677000</v>
      </c>
      <c r="O392">
        <v>1</v>
      </c>
      <c r="P392">
        <v>1</v>
      </c>
      <c r="Q392">
        <v>-2.3270000000000001E-3</v>
      </c>
      <c r="R392">
        <v>5.365E-3</v>
      </c>
      <c r="S392">
        <v>3.5820000000000001E-3</v>
      </c>
      <c r="T392">
        <v>4.8419999999999999E-3</v>
      </c>
    </row>
    <row r="393" spans="1:20" x14ac:dyDescent="0.15">
      <c r="A393">
        <v>10107</v>
      </c>
      <c r="B393">
        <v>20180731</v>
      </c>
      <c r="C393">
        <v>11</v>
      </c>
      <c r="D393" t="s">
        <v>91</v>
      </c>
      <c r="E393" t="s">
        <v>92</v>
      </c>
      <c r="F393">
        <v>8048</v>
      </c>
      <c r="K393">
        <v>106.08</v>
      </c>
      <c r="L393">
        <v>5679044</v>
      </c>
      <c r="M393">
        <v>7.5753000000000001E-2</v>
      </c>
      <c r="N393">
        <v>7668217</v>
      </c>
      <c r="O393">
        <v>1</v>
      </c>
      <c r="P393">
        <v>1</v>
      </c>
      <c r="Q393">
        <v>7.5753000000000001E-2</v>
      </c>
      <c r="R393">
        <v>3.1604E-2</v>
      </c>
      <c r="S393">
        <v>3.0467999999999999E-2</v>
      </c>
      <c r="T393">
        <v>3.6021999999999998E-2</v>
      </c>
    </row>
    <row r="394" spans="1:20" x14ac:dyDescent="0.15">
      <c r="A394">
        <v>10107</v>
      </c>
      <c r="B394">
        <v>20180831</v>
      </c>
      <c r="C394">
        <v>11</v>
      </c>
      <c r="D394" t="s">
        <v>91</v>
      </c>
      <c r="E394" t="s">
        <v>92</v>
      </c>
      <c r="F394">
        <v>8048</v>
      </c>
      <c r="G394">
        <v>1232</v>
      </c>
      <c r="H394">
        <v>0.42</v>
      </c>
      <c r="I394">
        <v>0</v>
      </c>
      <c r="J394">
        <v>0</v>
      </c>
      <c r="K394">
        <v>112.33</v>
      </c>
      <c r="L394">
        <v>4565661</v>
      </c>
      <c r="M394">
        <v>6.2877000000000002E-2</v>
      </c>
      <c r="N394">
        <v>7668217</v>
      </c>
      <c r="O394">
        <v>1</v>
      </c>
      <c r="P394">
        <v>1</v>
      </c>
      <c r="Q394">
        <v>5.8917999999999998E-2</v>
      </c>
      <c r="R394">
        <v>3.0232999999999999E-2</v>
      </c>
      <c r="S394">
        <v>2.7765000000000001E-2</v>
      </c>
      <c r="T394">
        <v>3.0263000000000002E-2</v>
      </c>
    </row>
    <row r="395" spans="1:20" x14ac:dyDescent="0.15">
      <c r="A395">
        <v>10107</v>
      </c>
      <c r="B395">
        <v>20180928</v>
      </c>
      <c r="C395">
        <v>11</v>
      </c>
      <c r="D395" t="s">
        <v>91</v>
      </c>
      <c r="E395" t="s">
        <v>92</v>
      </c>
      <c r="F395">
        <v>8048</v>
      </c>
      <c r="K395">
        <v>114.37</v>
      </c>
      <c r="L395">
        <v>4799331</v>
      </c>
      <c r="M395">
        <v>1.8161E-2</v>
      </c>
      <c r="N395">
        <v>7680000</v>
      </c>
      <c r="O395">
        <v>1</v>
      </c>
      <c r="P395">
        <v>1</v>
      </c>
      <c r="Q395">
        <v>1.8161E-2</v>
      </c>
      <c r="R395">
        <v>4.2499999999999998E-4</v>
      </c>
      <c r="S395">
        <v>-1.212E-3</v>
      </c>
      <c r="T395">
        <v>4.2940000000000001E-3</v>
      </c>
    </row>
    <row r="396" spans="1:20" x14ac:dyDescent="0.15">
      <c r="A396">
        <v>10107</v>
      </c>
      <c r="B396">
        <v>20181031</v>
      </c>
      <c r="C396">
        <v>11</v>
      </c>
      <c r="D396" t="s">
        <v>91</v>
      </c>
      <c r="E396" t="s">
        <v>92</v>
      </c>
      <c r="F396">
        <v>8048</v>
      </c>
      <c r="K396">
        <v>106.81</v>
      </c>
      <c r="L396">
        <v>9279623</v>
      </c>
      <c r="M396">
        <v>-6.6100999999999993E-2</v>
      </c>
      <c r="N396">
        <v>7676219</v>
      </c>
      <c r="O396">
        <v>1</v>
      </c>
      <c r="P396">
        <v>1</v>
      </c>
      <c r="Q396">
        <v>-6.6100999999999993E-2</v>
      </c>
      <c r="R396">
        <v>-7.4045E-2</v>
      </c>
      <c r="S396">
        <v>-7.5112999999999999E-2</v>
      </c>
      <c r="T396">
        <v>-6.9403000000000006E-2</v>
      </c>
    </row>
    <row r="397" spans="1:20" x14ac:dyDescent="0.15">
      <c r="A397">
        <v>10107</v>
      </c>
      <c r="B397">
        <v>20181130</v>
      </c>
      <c r="C397">
        <v>11</v>
      </c>
      <c r="D397" t="s">
        <v>91</v>
      </c>
      <c r="E397" t="s">
        <v>92</v>
      </c>
      <c r="F397">
        <v>8048</v>
      </c>
      <c r="G397">
        <v>1232</v>
      </c>
      <c r="H397">
        <v>0.46</v>
      </c>
      <c r="I397">
        <v>0</v>
      </c>
      <c r="J397">
        <v>0</v>
      </c>
      <c r="K397">
        <v>110.89</v>
      </c>
      <c r="L397">
        <v>7199533</v>
      </c>
      <c r="M397">
        <v>4.2505000000000001E-2</v>
      </c>
      <c r="N397">
        <v>7676219</v>
      </c>
      <c r="O397">
        <v>1</v>
      </c>
      <c r="P397">
        <v>1</v>
      </c>
      <c r="Q397">
        <v>3.8198999999999997E-2</v>
      </c>
      <c r="R397">
        <v>1.8512000000000001E-2</v>
      </c>
      <c r="S397">
        <v>1.6171000000000001E-2</v>
      </c>
      <c r="T397">
        <v>1.7859E-2</v>
      </c>
    </row>
    <row r="398" spans="1:20" x14ac:dyDescent="0.15">
      <c r="A398">
        <v>10107</v>
      </c>
      <c r="B398">
        <v>20181231</v>
      </c>
      <c r="C398">
        <v>11</v>
      </c>
      <c r="D398" t="s">
        <v>91</v>
      </c>
      <c r="E398" t="s">
        <v>92</v>
      </c>
      <c r="F398">
        <v>8048</v>
      </c>
      <c r="K398">
        <v>101.57</v>
      </c>
      <c r="L398">
        <v>9443269</v>
      </c>
      <c r="M398">
        <v>-8.4046999999999997E-2</v>
      </c>
      <c r="N398">
        <v>7683000</v>
      </c>
      <c r="O398">
        <v>1</v>
      </c>
      <c r="P398">
        <v>1</v>
      </c>
      <c r="Q398">
        <v>-8.4046999999999997E-2</v>
      </c>
      <c r="R398">
        <v>-8.9889999999999998E-2</v>
      </c>
      <c r="S398">
        <v>-9.2123999999999998E-2</v>
      </c>
      <c r="T398">
        <v>-9.1776999999999997E-2</v>
      </c>
    </row>
    <row r="399" spans="1:20" x14ac:dyDescent="0.15">
      <c r="A399">
        <v>10107</v>
      </c>
      <c r="B399">
        <v>20190131</v>
      </c>
      <c r="C399">
        <v>11</v>
      </c>
      <c r="D399" t="s">
        <v>91</v>
      </c>
      <c r="E399" t="s">
        <v>92</v>
      </c>
      <c r="F399">
        <v>8048</v>
      </c>
      <c r="K399">
        <v>104.43</v>
      </c>
      <c r="L399">
        <v>7140356</v>
      </c>
      <c r="M399">
        <v>2.8157999999999999E-2</v>
      </c>
      <c r="N399">
        <v>7672213</v>
      </c>
      <c r="O399">
        <v>1</v>
      </c>
      <c r="P399">
        <v>1</v>
      </c>
      <c r="Q399">
        <v>2.8157999999999999E-2</v>
      </c>
      <c r="R399">
        <v>8.8293999999999997E-2</v>
      </c>
      <c r="S399">
        <v>8.7067000000000005E-2</v>
      </c>
      <c r="T399">
        <v>7.8684000000000004E-2</v>
      </c>
    </row>
    <row r="400" spans="1:20" x14ac:dyDescent="0.15">
      <c r="A400">
        <v>10107</v>
      </c>
      <c r="B400">
        <v>20190228</v>
      </c>
      <c r="C400">
        <v>11</v>
      </c>
      <c r="D400" t="s">
        <v>91</v>
      </c>
      <c r="E400" t="s">
        <v>92</v>
      </c>
      <c r="F400">
        <v>8048</v>
      </c>
      <c r="G400">
        <v>1232</v>
      </c>
      <c r="H400">
        <v>0.46</v>
      </c>
      <c r="I400">
        <v>0</v>
      </c>
      <c r="J400">
        <v>0</v>
      </c>
      <c r="K400">
        <v>112.03</v>
      </c>
      <c r="L400">
        <v>4688757</v>
      </c>
      <c r="M400">
        <v>7.7181E-2</v>
      </c>
      <c r="N400">
        <v>7672213</v>
      </c>
      <c r="O400">
        <v>1</v>
      </c>
      <c r="P400">
        <v>1</v>
      </c>
      <c r="Q400">
        <v>7.2775999999999993E-2</v>
      </c>
      <c r="R400">
        <v>3.2724000000000003E-2</v>
      </c>
      <c r="S400">
        <v>3.0665999999999999E-2</v>
      </c>
      <c r="T400">
        <v>2.9728999999999998E-2</v>
      </c>
    </row>
    <row r="401" spans="1:20" x14ac:dyDescent="0.15">
      <c r="A401">
        <v>10107</v>
      </c>
      <c r="B401">
        <v>20190329</v>
      </c>
      <c r="C401">
        <v>11</v>
      </c>
      <c r="D401" t="s">
        <v>91</v>
      </c>
      <c r="E401" t="s">
        <v>92</v>
      </c>
      <c r="F401">
        <v>8048</v>
      </c>
      <c r="K401">
        <v>117.94</v>
      </c>
      <c r="L401">
        <v>5893465</v>
      </c>
      <c r="M401">
        <v>5.2754000000000002E-2</v>
      </c>
      <c r="N401">
        <v>7666000</v>
      </c>
      <c r="O401">
        <v>1</v>
      </c>
      <c r="P401">
        <v>1</v>
      </c>
      <c r="Q401">
        <v>5.2754000000000002E-2</v>
      </c>
      <c r="R401">
        <v>1.2962E-2</v>
      </c>
      <c r="S401">
        <v>1.1140000000000001E-2</v>
      </c>
      <c r="T401">
        <v>1.7923999999999999E-2</v>
      </c>
    </row>
    <row r="402" spans="1:20" x14ac:dyDescent="0.15">
      <c r="A402">
        <v>10107</v>
      </c>
      <c r="B402">
        <v>20190430</v>
      </c>
      <c r="C402">
        <v>11</v>
      </c>
      <c r="D402" t="s">
        <v>91</v>
      </c>
      <c r="E402" t="s">
        <v>92</v>
      </c>
      <c r="F402">
        <v>8048</v>
      </c>
      <c r="K402">
        <v>130.60001</v>
      </c>
      <c r="L402">
        <v>4330694</v>
      </c>
      <c r="M402">
        <v>0.10734299999999999</v>
      </c>
      <c r="N402">
        <v>7662818</v>
      </c>
      <c r="O402">
        <v>1</v>
      </c>
      <c r="P402">
        <v>1</v>
      </c>
      <c r="Q402">
        <v>0.10734299999999999</v>
      </c>
      <c r="R402">
        <v>3.7893000000000003E-2</v>
      </c>
      <c r="S402">
        <v>3.6700000000000003E-2</v>
      </c>
      <c r="T402">
        <v>3.9313000000000001E-2</v>
      </c>
    </row>
    <row r="403" spans="1:20" x14ac:dyDescent="0.15">
      <c r="A403">
        <v>10107</v>
      </c>
      <c r="B403">
        <v>20190531</v>
      </c>
      <c r="C403">
        <v>11</v>
      </c>
      <c r="D403" t="s">
        <v>91</v>
      </c>
      <c r="E403" t="s">
        <v>92</v>
      </c>
      <c r="F403">
        <v>8048</v>
      </c>
      <c r="G403">
        <v>1232</v>
      </c>
      <c r="H403">
        <v>0.46</v>
      </c>
      <c r="I403">
        <v>0</v>
      </c>
      <c r="J403">
        <v>0</v>
      </c>
      <c r="K403">
        <v>123.68</v>
      </c>
      <c r="L403">
        <v>5472320</v>
      </c>
      <c r="M403">
        <v>-4.9464000000000001E-2</v>
      </c>
      <c r="N403">
        <v>7662818</v>
      </c>
      <c r="O403">
        <v>1</v>
      </c>
      <c r="P403">
        <v>1</v>
      </c>
      <c r="Q403">
        <v>-5.2985999999999998E-2</v>
      </c>
      <c r="R403">
        <v>-6.1678999999999998E-2</v>
      </c>
      <c r="S403">
        <v>-6.3897999999999996E-2</v>
      </c>
      <c r="T403">
        <v>-6.5778000000000003E-2</v>
      </c>
    </row>
    <row r="404" spans="1:20" x14ac:dyDescent="0.15">
      <c r="A404">
        <v>10107</v>
      </c>
      <c r="B404">
        <v>20190628</v>
      </c>
      <c r="C404">
        <v>11</v>
      </c>
      <c r="D404" t="s">
        <v>91</v>
      </c>
      <c r="E404" t="s">
        <v>92</v>
      </c>
      <c r="F404">
        <v>8048</v>
      </c>
      <c r="K404">
        <v>133.96001000000001</v>
      </c>
      <c r="L404">
        <v>5077693</v>
      </c>
      <c r="M404">
        <v>8.3117999999999997E-2</v>
      </c>
      <c r="N404">
        <v>7643000</v>
      </c>
      <c r="O404">
        <v>1</v>
      </c>
      <c r="P404">
        <v>1</v>
      </c>
      <c r="Q404">
        <v>8.3117999999999997E-2</v>
      </c>
      <c r="R404">
        <v>6.7279000000000005E-2</v>
      </c>
      <c r="S404">
        <v>6.5282999999999994E-2</v>
      </c>
      <c r="T404">
        <v>6.8930000000000005E-2</v>
      </c>
    </row>
    <row r="405" spans="1:20" x14ac:dyDescent="0.15">
      <c r="A405">
        <v>10107</v>
      </c>
      <c r="B405">
        <v>20190731</v>
      </c>
      <c r="C405">
        <v>11</v>
      </c>
      <c r="D405" t="s">
        <v>91</v>
      </c>
      <c r="E405" t="s">
        <v>92</v>
      </c>
      <c r="F405">
        <v>8048</v>
      </c>
      <c r="K405">
        <v>136.27000000000001</v>
      </c>
      <c r="L405">
        <v>4835534</v>
      </c>
      <c r="M405">
        <v>1.7243999999999999E-2</v>
      </c>
      <c r="N405">
        <v>7635409</v>
      </c>
      <c r="O405">
        <v>1</v>
      </c>
      <c r="P405">
        <v>1</v>
      </c>
      <c r="Q405">
        <v>1.7243999999999999E-2</v>
      </c>
      <c r="R405">
        <v>1.1854E-2</v>
      </c>
      <c r="S405">
        <v>1.0701E-2</v>
      </c>
      <c r="T405">
        <v>1.3128000000000001E-2</v>
      </c>
    </row>
    <row r="406" spans="1:20" x14ac:dyDescent="0.15">
      <c r="A406">
        <v>10107</v>
      </c>
      <c r="B406">
        <v>20190830</v>
      </c>
      <c r="C406">
        <v>11</v>
      </c>
      <c r="D406" t="s">
        <v>91</v>
      </c>
      <c r="E406" t="s">
        <v>92</v>
      </c>
      <c r="F406">
        <v>8048</v>
      </c>
      <c r="G406">
        <v>1232</v>
      </c>
      <c r="H406">
        <v>0.46</v>
      </c>
      <c r="I406">
        <v>0</v>
      </c>
      <c r="J406">
        <v>0</v>
      </c>
      <c r="K406">
        <v>137.86000000000001</v>
      </c>
      <c r="L406">
        <v>5853810</v>
      </c>
      <c r="M406">
        <v>1.5044E-2</v>
      </c>
      <c r="N406">
        <v>7635409</v>
      </c>
      <c r="O406">
        <v>1</v>
      </c>
      <c r="P406">
        <v>1</v>
      </c>
      <c r="Q406">
        <v>1.1668E-2</v>
      </c>
      <c r="R406">
        <v>-2.0338999999999999E-2</v>
      </c>
      <c r="S406">
        <v>-2.2372E-2</v>
      </c>
      <c r="T406">
        <v>-1.8092E-2</v>
      </c>
    </row>
    <row r="407" spans="1:20" x14ac:dyDescent="0.15">
      <c r="A407">
        <v>10107</v>
      </c>
      <c r="B407">
        <v>20190930</v>
      </c>
      <c r="C407">
        <v>11</v>
      </c>
      <c r="D407" t="s">
        <v>91</v>
      </c>
      <c r="E407" t="s">
        <v>92</v>
      </c>
      <c r="F407">
        <v>8048</v>
      </c>
      <c r="K407">
        <v>139.03</v>
      </c>
      <c r="L407">
        <v>4777427</v>
      </c>
      <c r="M407">
        <v>8.4869999999999998E-3</v>
      </c>
      <c r="N407">
        <v>7634000</v>
      </c>
      <c r="O407">
        <v>1</v>
      </c>
      <c r="P407">
        <v>1</v>
      </c>
      <c r="Q407">
        <v>8.4869999999999998E-3</v>
      </c>
      <c r="R407">
        <v>1.6032999999999999E-2</v>
      </c>
      <c r="S407">
        <v>1.4168999999999999E-2</v>
      </c>
      <c r="T407">
        <v>1.7180999999999998E-2</v>
      </c>
    </row>
    <row r="408" spans="1:20" x14ac:dyDescent="0.15">
      <c r="A408">
        <v>10107</v>
      </c>
      <c r="B408">
        <v>20191031</v>
      </c>
      <c r="C408">
        <v>11</v>
      </c>
      <c r="D408" t="s">
        <v>91</v>
      </c>
      <c r="E408" t="s">
        <v>92</v>
      </c>
      <c r="F408">
        <v>8048</v>
      </c>
      <c r="K408">
        <v>143.37</v>
      </c>
      <c r="L408">
        <v>5627182</v>
      </c>
      <c r="M408">
        <v>3.1216000000000001E-2</v>
      </c>
      <c r="N408">
        <v>7628806</v>
      </c>
      <c r="O408">
        <v>1</v>
      </c>
      <c r="P408">
        <v>1</v>
      </c>
      <c r="Q408">
        <v>3.1216000000000001E-2</v>
      </c>
      <c r="R408">
        <v>1.9255999999999999E-2</v>
      </c>
      <c r="S408">
        <v>1.8085E-2</v>
      </c>
      <c r="T408">
        <v>2.0431999999999999E-2</v>
      </c>
    </row>
    <row r="409" spans="1:20" x14ac:dyDescent="0.15">
      <c r="A409">
        <v>10107</v>
      </c>
      <c r="B409">
        <v>20191129</v>
      </c>
      <c r="C409">
        <v>11</v>
      </c>
      <c r="D409" t="s">
        <v>91</v>
      </c>
      <c r="E409" t="s">
        <v>92</v>
      </c>
      <c r="F409">
        <v>8048</v>
      </c>
      <c r="G409">
        <v>1232</v>
      </c>
      <c r="H409">
        <v>0.51</v>
      </c>
      <c r="I409">
        <v>0</v>
      </c>
      <c r="J409">
        <v>0</v>
      </c>
      <c r="K409">
        <v>151.38</v>
      </c>
      <c r="L409">
        <v>3930340</v>
      </c>
      <c r="M409">
        <v>5.9427000000000001E-2</v>
      </c>
      <c r="N409">
        <v>7628806</v>
      </c>
      <c r="O409">
        <v>1</v>
      </c>
      <c r="P409">
        <v>1</v>
      </c>
      <c r="Q409">
        <v>5.5869000000000002E-2</v>
      </c>
      <c r="R409">
        <v>3.4997E-2</v>
      </c>
      <c r="S409">
        <v>3.2982999999999998E-2</v>
      </c>
      <c r="T409">
        <v>3.4047000000000001E-2</v>
      </c>
    </row>
    <row r="410" spans="1:20" x14ac:dyDescent="0.15">
      <c r="A410">
        <v>10107</v>
      </c>
      <c r="B410">
        <v>20191231</v>
      </c>
      <c r="C410">
        <v>11</v>
      </c>
      <c r="D410" t="s">
        <v>91</v>
      </c>
      <c r="E410" t="s">
        <v>92</v>
      </c>
      <c r="F410">
        <v>8048</v>
      </c>
      <c r="K410">
        <v>157.69999999999999</v>
      </c>
      <c r="L410">
        <v>4520222</v>
      </c>
      <c r="M410">
        <v>4.1749000000000001E-2</v>
      </c>
      <c r="N410">
        <v>7611000</v>
      </c>
      <c r="O410">
        <v>1</v>
      </c>
      <c r="P410">
        <v>1</v>
      </c>
      <c r="Q410">
        <v>4.1749000000000001E-2</v>
      </c>
      <c r="R410">
        <v>2.8490999999999999E-2</v>
      </c>
      <c r="S410">
        <v>2.6244E-2</v>
      </c>
      <c r="T410">
        <v>2.8590000000000001E-2</v>
      </c>
    </row>
    <row r="411" spans="1:20" x14ac:dyDescent="0.15">
      <c r="A411">
        <v>10107</v>
      </c>
      <c r="B411">
        <v>20200131</v>
      </c>
      <c r="C411">
        <v>11</v>
      </c>
      <c r="D411" t="s">
        <v>91</v>
      </c>
      <c r="E411" t="s">
        <v>92</v>
      </c>
      <c r="F411">
        <v>8048</v>
      </c>
      <c r="K411">
        <v>170.23</v>
      </c>
      <c r="L411">
        <v>5588346</v>
      </c>
      <c r="M411">
        <v>7.9454999999999998E-2</v>
      </c>
      <c r="N411">
        <v>7606047</v>
      </c>
      <c r="O411">
        <v>1</v>
      </c>
      <c r="P411">
        <v>1</v>
      </c>
      <c r="Q411">
        <v>7.9454999999999998E-2</v>
      </c>
      <c r="R411">
        <v>-1.7279999999999999E-3</v>
      </c>
      <c r="S411">
        <v>-2.849E-3</v>
      </c>
      <c r="T411">
        <v>-1.6280000000000001E-3</v>
      </c>
    </row>
    <row r="412" spans="1:20" x14ac:dyDescent="0.15">
      <c r="A412">
        <v>10107</v>
      </c>
      <c r="B412">
        <v>20200228</v>
      </c>
      <c r="C412">
        <v>11</v>
      </c>
      <c r="D412" t="s">
        <v>91</v>
      </c>
      <c r="E412" t="s">
        <v>92</v>
      </c>
      <c r="F412">
        <v>8048</v>
      </c>
      <c r="G412">
        <v>1232</v>
      </c>
      <c r="H412">
        <v>0.51</v>
      </c>
      <c r="I412">
        <v>0</v>
      </c>
      <c r="J412">
        <v>0</v>
      </c>
      <c r="K412">
        <v>162.00998999999999</v>
      </c>
      <c r="L412">
        <v>8865959</v>
      </c>
      <c r="M412">
        <v>-4.5291999999999999E-2</v>
      </c>
      <c r="N412">
        <v>7606047</v>
      </c>
      <c r="O412">
        <v>1</v>
      </c>
      <c r="P412">
        <v>1</v>
      </c>
      <c r="Q412">
        <v>-4.8287999999999998E-2</v>
      </c>
      <c r="R412">
        <v>-7.7918000000000001E-2</v>
      </c>
      <c r="S412">
        <v>-7.9867999999999995E-2</v>
      </c>
      <c r="T412">
        <v>-8.4110000000000004E-2</v>
      </c>
    </row>
    <row r="413" spans="1:20" x14ac:dyDescent="0.15">
      <c r="A413">
        <v>10107</v>
      </c>
      <c r="B413">
        <v>20200331</v>
      </c>
      <c r="C413">
        <v>11</v>
      </c>
      <c r="D413" t="s">
        <v>91</v>
      </c>
      <c r="E413" t="s">
        <v>92</v>
      </c>
      <c r="F413">
        <v>8048</v>
      </c>
      <c r="K413">
        <v>157.71001000000001</v>
      </c>
      <c r="L413">
        <v>16102468</v>
      </c>
      <c r="M413">
        <v>-2.6540999999999999E-2</v>
      </c>
      <c r="N413">
        <v>7590000</v>
      </c>
      <c r="O413">
        <v>1</v>
      </c>
      <c r="P413">
        <v>1</v>
      </c>
      <c r="Q413">
        <v>-2.6540999999999999E-2</v>
      </c>
      <c r="R413">
        <v>-0.141733</v>
      </c>
      <c r="S413">
        <v>-0.14368500000000001</v>
      </c>
      <c r="T413">
        <v>-0.12511900000000001</v>
      </c>
    </row>
    <row r="414" spans="1:20" x14ac:dyDescent="0.15">
      <c r="A414">
        <v>10107</v>
      </c>
      <c r="B414">
        <v>20200430</v>
      </c>
      <c r="C414">
        <v>11</v>
      </c>
      <c r="D414" t="s">
        <v>91</v>
      </c>
      <c r="E414" t="s">
        <v>92</v>
      </c>
      <c r="F414">
        <v>8048</v>
      </c>
      <c r="K414">
        <v>179.21001000000001</v>
      </c>
      <c r="L414">
        <v>9846428</v>
      </c>
      <c r="M414">
        <v>0.136326</v>
      </c>
      <c r="N414">
        <v>7583440</v>
      </c>
      <c r="O414">
        <v>1</v>
      </c>
      <c r="P414">
        <v>1</v>
      </c>
      <c r="Q414">
        <v>0.136326</v>
      </c>
      <c r="R414">
        <v>0.12967699999999999</v>
      </c>
      <c r="S414">
        <v>0.12840799999999999</v>
      </c>
      <c r="T414">
        <v>0.12684400000000001</v>
      </c>
    </row>
    <row r="415" spans="1:20" x14ac:dyDescent="0.15">
      <c r="A415">
        <v>10107</v>
      </c>
      <c r="B415">
        <v>20200529</v>
      </c>
      <c r="C415">
        <v>11</v>
      </c>
      <c r="D415" t="s">
        <v>91</v>
      </c>
      <c r="E415" t="s">
        <v>92</v>
      </c>
      <c r="F415">
        <v>8048</v>
      </c>
      <c r="G415">
        <v>1232</v>
      </c>
      <c r="H415">
        <v>0.51</v>
      </c>
      <c r="I415">
        <v>0</v>
      </c>
      <c r="J415">
        <v>0</v>
      </c>
      <c r="K415">
        <v>183.25</v>
      </c>
      <c r="L415">
        <v>6880424</v>
      </c>
      <c r="M415">
        <v>2.5388999999999998E-2</v>
      </c>
      <c r="N415">
        <v>7583440</v>
      </c>
      <c r="O415">
        <v>1</v>
      </c>
      <c r="P415">
        <v>1</v>
      </c>
      <c r="Q415">
        <v>2.2543000000000001E-2</v>
      </c>
      <c r="R415">
        <v>5.3739000000000002E-2</v>
      </c>
      <c r="S415">
        <v>5.1687999999999998E-2</v>
      </c>
      <c r="T415">
        <v>4.5282000000000003E-2</v>
      </c>
    </row>
    <row r="416" spans="1:20" x14ac:dyDescent="0.15">
      <c r="A416">
        <v>10107</v>
      </c>
      <c r="B416">
        <v>20200630</v>
      </c>
      <c r="C416">
        <v>11</v>
      </c>
      <c r="D416" t="s">
        <v>91</v>
      </c>
      <c r="E416" t="s">
        <v>92</v>
      </c>
      <c r="F416">
        <v>8048</v>
      </c>
      <c r="K416">
        <v>203.50998999999999</v>
      </c>
      <c r="L416">
        <v>7637969</v>
      </c>
      <c r="M416">
        <v>0.110559</v>
      </c>
      <c r="N416">
        <v>7571000</v>
      </c>
      <c r="O416">
        <v>1</v>
      </c>
      <c r="P416">
        <v>1</v>
      </c>
      <c r="Q416">
        <v>0.110559</v>
      </c>
      <c r="R416">
        <v>2.5298999999999999E-2</v>
      </c>
      <c r="S416">
        <v>2.3522000000000001E-2</v>
      </c>
      <c r="T416">
        <v>1.8388000000000002E-2</v>
      </c>
    </row>
    <row r="417" spans="1:20" x14ac:dyDescent="0.15">
      <c r="A417">
        <v>10107</v>
      </c>
      <c r="B417">
        <v>20200731</v>
      </c>
      <c r="C417">
        <v>11</v>
      </c>
      <c r="D417" t="s">
        <v>91</v>
      </c>
      <c r="E417" t="s">
        <v>92</v>
      </c>
      <c r="F417">
        <v>8048</v>
      </c>
      <c r="K417">
        <v>205.00998999999999</v>
      </c>
      <c r="L417">
        <v>7691053</v>
      </c>
      <c r="M417">
        <v>7.3709999999999999E-3</v>
      </c>
      <c r="N417">
        <v>7567653</v>
      </c>
      <c r="O417">
        <v>1</v>
      </c>
      <c r="P417">
        <v>1</v>
      </c>
      <c r="Q417">
        <v>7.3709999999999999E-3</v>
      </c>
      <c r="R417">
        <v>5.5529000000000002E-2</v>
      </c>
      <c r="S417">
        <v>5.4407999999999998E-2</v>
      </c>
      <c r="T417">
        <v>5.5100999999999997E-2</v>
      </c>
    </row>
    <row r="418" spans="1:20" x14ac:dyDescent="0.15">
      <c r="A418">
        <v>10107</v>
      </c>
      <c r="B418">
        <v>20200831</v>
      </c>
      <c r="C418">
        <v>11</v>
      </c>
      <c r="D418" t="s">
        <v>91</v>
      </c>
      <c r="E418" t="s">
        <v>92</v>
      </c>
      <c r="F418">
        <v>8048</v>
      </c>
      <c r="G418">
        <v>1232</v>
      </c>
      <c r="H418">
        <v>0.51</v>
      </c>
      <c r="I418">
        <v>0</v>
      </c>
      <c r="J418">
        <v>0</v>
      </c>
      <c r="K418">
        <v>225.53</v>
      </c>
      <c r="L418">
        <v>6911585</v>
      </c>
      <c r="M418">
        <v>0.10258</v>
      </c>
      <c r="N418">
        <v>7567653</v>
      </c>
      <c r="O418">
        <v>1</v>
      </c>
      <c r="P418">
        <v>1</v>
      </c>
      <c r="Q418">
        <v>0.100093</v>
      </c>
      <c r="R418">
        <v>6.8442000000000003E-2</v>
      </c>
      <c r="S418">
        <v>6.6797999999999996E-2</v>
      </c>
      <c r="T418">
        <v>7.0065000000000002E-2</v>
      </c>
    </row>
    <row r="419" spans="1:20" x14ac:dyDescent="0.15">
      <c r="A419">
        <v>10107</v>
      </c>
      <c r="B419">
        <v>20200930</v>
      </c>
      <c r="C419">
        <v>11</v>
      </c>
      <c r="D419" t="s">
        <v>91</v>
      </c>
      <c r="E419" t="s">
        <v>92</v>
      </c>
      <c r="F419">
        <v>8048</v>
      </c>
      <c r="K419">
        <v>210.33</v>
      </c>
      <c r="L419">
        <v>7676076</v>
      </c>
      <c r="M419">
        <v>-6.7396999999999999E-2</v>
      </c>
      <c r="N419">
        <v>7564000</v>
      </c>
      <c r="O419">
        <v>1</v>
      </c>
      <c r="P419">
        <v>1</v>
      </c>
      <c r="Q419">
        <v>-6.7396999999999999E-2</v>
      </c>
      <c r="R419">
        <v>-3.5055999999999997E-2</v>
      </c>
      <c r="S419">
        <v>-3.6514999999999999E-2</v>
      </c>
      <c r="T419">
        <v>-3.9227999999999999E-2</v>
      </c>
    </row>
    <row r="420" spans="1:20" x14ac:dyDescent="0.15">
      <c r="A420">
        <v>10107</v>
      </c>
      <c r="B420">
        <v>20201030</v>
      </c>
      <c r="C420">
        <v>11</v>
      </c>
      <c r="D420" t="s">
        <v>91</v>
      </c>
      <c r="E420" t="s">
        <v>92</v>
      </c>
      <c r="F420">
        <v>8048</v>
      </c>
      <c r="K420">
        <v>202.47</v>
      </c>
      <c r="L420">
        <v>6307778</v>
      </c>
      <c r="M420">
        <v>-3.737E-2</v>
      </c>
      <c r="N420">
        <v>7560496</v>
      </c>
      <c r="O420">
        <v>1</v>
      </c>
      <c r="P420">
        <v>1</v>
      </c>
      <c r="Q420">
        <v>-3.737E-2</v>
      </c>
      <c r="R420">
        <v>-2.0178999999999999E-2</v>
      </c>
      <c r="S420">
        <v>-2.1218000000000001E-2</v>
      </c>
      <c r="T420">
        <v>-2.7666E-2</v>
      </c>
    </row>
    <row r="421" spans="1:20" x14ac:dyDescent="0.15">
      <c r="A421">
        <v>10107</v>
      </c>
      <c r="B421">
        <v>20201130</v>
      </c>
      <c r="C421">
        <v>11</v>
      </c>
      <c r="D421" t="s">
        <v>91</v>
      </c>
      <c r="E421" t="s">
        <v>92</v>
      </c>
      <c r="F421">
        <v>8048</v>
      </c>
      <c r="G421">
        <v>1232</v>
      </c>
      <c r="H421">
        <v>0.56000000000000005</v>
      </c>
      <c r="I421">
        <v>0</v>
      </c>
      <c r="J421">
        <v>0</v>
      </c>
      <c r="K421">
        <v>214.07001</v>
      </c>
      <c r="L421">
        <v>5731253</v>
      </c>
      <c r="M421">
        <v>6.0058E-2</v>
      </c>
      <c r="N421">
        <v>7560496</v>
      </c>
      <c r="O421">
        <v>1</v>
      </c>
      <c r="P421">
        <v>1</v>
      </c>
      <c r="Q421">
        <v>5.7292000000000003E-2</v>
      </c>
      <c r="R421">
        <v>0.123707</v>
      </c>
      <c r="S421">
        <v>0.122019</v>
      </c>
      <c r="T421">
        <v>0.107546</v>
      </c>
    </row>
    <row r="422" spans="1:20" x14ac:dyDescent="0.15">
      <c r="A422">
        <v>10107</v>
      </c>
      <c r="B422">
        <v>20201231</v>
      </c>
      <c r="C422">
        <v>11</v>
      </c>
      <c r="D422" t="s">
        <v>91</v>
      </c>
      <c r="E422" t="s">
        <v>92</v>
      </c>
      <c r="F422">
        <v>8048</v>
      </c>
      <c r="K422">
        <v>222.42</v>
      </c>
      <c r="L422">
        <v>5953829</v>
      </c>
      <c r="M422">
        <v>3.9005999999999999E-2</v>
      </c>
      <c r="N422">
        <v>7546000</v>
      </c>
      <c r="O422">
        <v>1</v>
      </c>
      <c r="P422">
        <v>1</v>
      </c>
      <c r="Q422">
        <v>3.9005999999999999E-2</v>
      </c>
      <c r="R422">
        <v>4.5048999999999999E-2</v>
      </c>
      <c r="S422">
        <v>4.3243999999999998E-2</v>
      </c>
      <c r="T422">
        <v>3.7121000000000001E-2</v>
      </c>
    </row>
    <row r="423" spans="1:20" x14ac:dyDescent="0.15">
      <c r="A423">
        <v>10107</v>
      </c>
      <c r="B423">
        <v>20210129</v>
      </c>
      <c r="C423">
        <v>11</v>
      </c>
      <c r="D423" t="s">
        <v>91</v>
      </c>
      <c r="E423" t="s">
        <v>92</v>
      </c>
      <c r="F423">
        <v>8048</v>
      </c>
      <c r="K423">
        <v>231.96001000000001</v>
      </c>
      <c r="L423">
        <v>6485677</v>
      </c>
      <c r="M423">
        <v>4.2892E-2</v>
      </c>
      <c r="N423">
        <v>7542216</v>
      </c>
      <c r="O423">
        <v>1</v>
      </c>
      <c r="P423">
        <v>1</v>
      </c>
      <c r="Q423">
        <v>4.2892E-2</v>
      </c>
      <c r="R423">
        <v>-6.3100000000000005E-4</v>
      </c>
      <c r="S423">
        <v>-1.611E-3</v>
      </c>
      <c r="T423">
        <v>-1.1136999999999999E-2</v>
      </c>
    </row>
    <row r="424" spans="1:20" x14ac:dyDescent="0.15">
      <c r="A424">
        <v>10107</v>
      </c>
      <c r="B424">
        <v>20210226</v>
      </c>
      <c r="C424">
        <v>11</v>
      </c>
      <c r="D424" t="s">
        <v>91</v>
      </c>
      <c r="E424" t="s">
        <v>92</v>
      </c>
      <c r="F424">
        <v>8048</v>
      </c>
      <c r="G424">
        <v>1232</v>
      </c>
      <c r="H424">
        <v>0.56000000000000005</v>
      </c>
      <c r="I424">
        <v>0</v>
      </c>
      <c r="J424">
        <v>0</v>
      </c>
      <c r="K424">
        <v>232.38</v>
      </c>
      <c r="L424">
        <v>4900140</v>
      </c>
      <c r="M424">
        <v>4.2249999999999996E-3</v>
      </c>
      <c r="N424">
        <v>7542216</v>
      </c>
      <c r="O424">
        <v>1</v>
      </c>
      <c r="P424">
        <v>1</v>
      </c>
      <c r="Q424">
        <v>1.8109999999999999E-3</v>
      </c>
      <c r="R424">
        <v>2.9196E-2</v>
      </c>
      <c r="S424">
        <v>2.7888E-2</v>
      </c>
      <c r="T424">
        <v>2.6091E-2</v>
      </c>
    </row>
    <row r="425" spans="1:20" x14ac:dyDescent="0.15">
      <c r="A425">
        <v>10107</v>
      </c>
      <c r="B425">
        <v>20210331</v>
      </c>
      <c r="C425">
        <v>11</v>
      </c>
      <c r="D425" t="s">
        <v>91</v>
      </c>
      <c r="E425" t="s">
        <v>92</v>
      </c>
      <c r="F425">
        <v>8048</v>
      </c>
      <c r="K425">
        <v>235.77</v>
      </c>
      <c r="L425">
        <v>7249215</v>
      </c>
      <c r="M425">
        <v>1.4588E-2</v>
      </c>
      <c r="N425">
        <v>7534000</v>
      </c>
      <c r="O425">
        <v>1</v>
      </c>
      <c r="P425">
        <v>1</v>
      </c>
      <c r="Q425">
        <v>1.4588E-2</v>
      </c>
      <c r="R425">
        <v>3.0572999999999999E-2</v>
      </c>
      <c r="S425">
        <v>2.9086000000000001E-2</v>
      </c>
      <c r="T425">
        <v>4.2438999999999998E-2</v>
      </c>
    </row>
    <row r="426" spans="1:20" x14ac:dyDescent="0.15">
      <c r="A426">
        <v>10107</v>
      </c>
      <c r="B426">
        <v>20210430</v>
      </c>
      <c r="C426">
        <v>11</v>
      </c>
      <c r="D426" t="s">
        <v>91</v>
      </c>
      <c r="E426" t="s">
        <v>92</v>
      </c>
      <c r="F426">
        <v>8048</v>
      </c>
      <c r="K426">
        <v>252.17999</v>
      </c>
      <c r="L426">
        <v>5681359</v>
      </c>
      <c r="M426">
        <v>6.9601999999999997E-2</v>
      </c>
      <c r="N426">
        <v>7531575</v>
      </c>
      <c r="O426">
        <v>1</v>
      </c>
      <c r="P426">
        <v>1</v>
      </c>
      <c r="Q426">
        <v>6.9601999999999997E-2</v>
      </c>
      <c r="R426">
        <v>4.8191999999999999E-2</v>
      </c>
      <c r="S426">
        <v>4.7301000000000003E-2</v>
      </c>
      <c r="T426">
        <v>5.2424999999999999E-2</v>
      </c>
    </row>
    <row r="427" spans="1:20" x14ac:dyDescent="0.15">
      <c r="A427">
        <v>10107</v>
      </c>
      <c r="B427">
        <v>20210528</v>
      </c>
      <c r="C427">
        <v>11</v>
      </c>
      <c r="D427" t="s">
        <v>91</v>
      </c>
      <c r="E427" t="s">
        <v>92</v>
      </c>
      <c r="F427">
        <v>8048</v>
      </c>
      <c r="G427">
        <v>1232</v>
      </c>
      <c r="H427">
        <v>0.56000000000000005</v>
      </c>
      <c r="I427">
        <v>0</v>
      </c>
      <c r="J427">
        <v>0</v>
      </c>
      <c r="K427">
        <v>249.67999</v>
      </c>
      <c r="L427">
        <v>4947689</v>
      </c>
      <c r="M427">
        <v>-7.6930000000000002E-3</v>
      </c>
      <c r="N427">
        <v>7531575</v>
      </c>
      <c r="O427">
        <v>1</v>
      </c>
      <c r="P427">
        <v>1</v>
      </c>
      <c r="Q427">
        <v>-9.9139999999999992E-3</v>
      </c>
      <c r="R427">
        <v>7.0920000000000002E-3</v>
      </c>
      <c r="S427">
        <v>5.7860000000000003E-3</v>
      </c>
      <c r="T427">
        <v>5.4869999999999997E-3</v>
      </c>
    </row>
    <row r="428" spans="1:20" x14ac:dyDescent="0.15">
      <c r="A428">
        <v>10107</v>
      </c>
      <c r="B428">
        <v>20210630</v>
      </c>
      <c r="C428">
        <v>11</v>
      </c>
      <c r="D428" t="s">
        <v>91</v>
      </c>
      <c r="E428" t="s">
        <v>92</v>
      </c>
      <c r="F428">
        <v>8048</v>
      </c>
      <c r="K428">
        <v>270.89999</v>
      </c>
      <c r="L428">
        <v>5080224</v>
      </c>
      <c r="M428">
        <v>8.4988999999999995E-2</v>
      </c>
      <c r="N428">
        <v>7519000</v>
      </c>
      <c r="O428">
        <v>1</v>
      </c>
      <c r="P428">
        <v>1</v>
      </c>
      <c r="Q428">
        <v>8.4988999999999995E-2</v>
      </c>
      <c r="R428">
        <v>2.3421999999999998E-2</v>
      </c>
      <c r="S428">
        <v>2.2020999999999999E-2</v>
      </c>
      <c r="T428">
        <v>2.2214000000000001E-2</v>
      </c>
    </row>
    <row r="429" spans="1:20" x14ac:dyDescent="0.15">
      <c r="A429">
        <v>10107</v>
      </c>
      <c r="B429">
        <v>20210730</v>
      </c>
      <c r="C429">
        <v>11</v>
      </c>
      <c r="D429" t="s">
        <v>91</v>
      </c>
      <c r="E429" t="s">
        <v>92</v>
      </c>
      <c r="F429">
        <v>8048</v>
      </c>
      <c r="K429">
        <v>284.91000000000003</v>
      </c>
      <c r="L429">
        <v>5220794</v>
      </c>
      <c r="M429">
        <v>5.1716999999999999E-2</v>
      </c>
      <c r="N429">
        <v>7514891</v>
      </c>
      <c r="O429">
        <v>1</v>
      </c>
      <c r="P429">
        <v>1</v>
      </c>
      <c r="Q429">
        <v>5.1716999999999999E-2</v>
      </c>
      <c r="R429">
        <v>1.1828E-2</v>
      </c>
      <c r="S429">
        <v>1.0952E-2</v>
      </c>
      <c r="T429">
        <v>2.2748000000000001E-2</v>
      </c>
    </row>
    <row r="430" spans="1:20" x14ac:dyDescent="0.15">
      <c r="A430">
        <v>10107</v>
      </c>
      <c r="B430">
        <v>20210831</v>
      </c>
      <c r="C430">
        <v>11</v>
      </c>
      <c r="D430" t="s">
        <v>91</v>
      </c>
      <c r="E430" t="s">
        <v>92</v>
      </c>
      <c r="F430">
        <v>8048</v>
      </c>
      <c r="G430">
        <v>1232</v>
      </c>
      <c r="H430">
        <v>0.56000000000000005</v>
      </c>
      <c r="I430">
        <v>0</v>
      </c>
      <c r="J430">
        <v>0</v>
      </c>
      <c r="K430">
        <v>301.88</v>
      </c>
      <c r="L430">
        <v>4415471</v>
      </c>
      <c r="M430">
        <v>6.1527999999999999E-2</v>
      </c>
      <c r="N430">
        <v>7514891</v>
      </c>
      <c r="O430">
        <v>1</v>
      </c>
      <c r="P430">
        <v>1</v>
      </c>
      <c r="Q430">
        <v>5.9562999999999998E-2</v>
      </c>
      <c r="R430">
        <v>2.7147000000000001E-2</v>
      </c>
      <c r="S430">
        <v>2.5842E-2</v>
      </c>
      <c r="T430">
        <v>2.8989999999999998E-2</v>
      </c>
    </row>
    <row r="431" spans="1:20" x14ac:dyDescent="0.15">
      <c r="A431">
        <v>10107</v>
      </c>
      <c r="B431">
        <v>20210930</v>
      </c>
      <c r="C431">
        <v>11</v>
      </c>
      <c r="D431" t="s">
        <v>91</v>
      </c>
      <c r="E431" t="s">
        <v>92</v>
      </c>
      <c r="F431">
        <v>8048</v>
      </c>
      <c r="K431">
        <v>281.92000999999999</v>
      </c>
      <c r="L431">
        <v>5023354</v>
      </c>
      <c r="M431">
        <v>-6.6118999999999997E-2</v>
      </c>
      <c r="N431">
        <v>7507897</v>
      </c>
      <c r="O431">
        <v>1</v>
      </c>
      <c r="P431">
        <v>1</v>
      </c>
      <c r="Q431">
        <v>-6.6118999999999997E-2</v>
      </c>
      <c r="R431">
        <v>-4.2243999999999997E-2</v>
      </c>
      <c r="S431">
        <v>-4.3531E-2</v>
      </c>
      <c r="T431">
        <v>-4.7569E-2</v>
      </c>
    </row>
    <row r="432" spans="1:20" x14ac:dyDescent="0.15">
      <c r="A432">
        <v>10107</v>
      </c>
      <c r="B432">
        <v>20211029</v>
      </c>
      <c r="C432">
        <v>11</v>
      </c>
      <c r="D432" t="s">
        <v>91</v>
      </c>
      <c r="E432" t="s">
        <v>92</v>
      </c>
      <c r="F432">
        <v>8048</v>
      </c>
      <c r="K432">
        <v>331.62</v>
      </c>
      <c r="L432">
        <v>5157513</v>
      </c>
      <c r="M432">
        <v>0.176291</v>
      </c>
      <c r="N432">
        <v>7507980</v>
      </c>
      <c r="O432">
        <v>1</v>
      </c>
      <c r="P432">
        <v>1</v>
      </c>
      <c r="Q432">
        <v>0.176291</v>
      </c>
      <c r="R432">
        <v>6.4657999999999993E-2</v>
      </c>
      <c r="S432">
        <v>6.3767000000000004E-2</v>
      </c>
      <c r="T432">
        <v>6.9143999999999997E-2</v>
      </c>
    </row>
    <row r="433" spans="1:20" x14ac:dyDescent="0.15">
      <c r="A433">
        <v>10107</v>
      </c>
      <c r="B433">
        <v>20211130</v>
      </c>
      <c r="C433">
        <v>11</v>
      </c>
      <c r="D433" t="s">
        <v>91</v>
      </c>
      <c r="E433" t="s">
        <v>92</v>
      </c>
      <c r="F433">
        <v>8048</v>
      </c>
      <c r="G433">
        <v>1232</v>
      </c>
      <c r="H433">
        <v>0.62</v>
      </c>
      <c r="I433">
        <v>0</v>
      </c>
      <c r="J433">
        <v>0</v>
      </c>
      <c r="K433">
        <v>330.59</v>
      </c>
      <c r="L433">
        <v>5091543</v>
      </c>
      <c r="M433">
        <v>-1.2359999999999999E-3</v>
      </c>
      <c r="N433">
        <v>7507980</v>
      </c>
      <c r="O433">
        <v>1</v>
      </c>
      <c r="P433">
        <v>1</v>
      </c>
      <c r="Q433">
        <v>-3.1059999999999998E-3</v>
      </c>
      <c r="R433">
        <v>-1.8346999999999999E-2</v>
      </c>
      <c r="S433">
        <v>-1.9702999999999998E-2</v>
      </c>
      <c r="T433">
        <v>-8.3339999999999994E-3</v>
      </c>
    </row>
    <row r="434" spans="1:20" x14ac:dyDescent="0.15">
      <c r="A434">
        <v>10107</v>
      </c>
      <c r="B434">
        <v>20211231</v>
      </c>
      <c r="C434">
        <v>11</v>
      </c>
      <c r="D434" t="s">
        <v>91</v>
      </c>
      <c r="E434" t="s">
        <v>92</v>
      </c>
      <c r="F434">
        <v>8048</v>
      </c>
      <c r="K434">
        <v>336.32001000000002</v>
      </c>
      <c r="L434">
        <v>6250773</v>
      </c>
      <c r="M434">
        <v>1.7333000000000001E-2</v>
      </c>
      <c r="N434">
        <v>7507980</v>
      </c>
      <c r="O434">
        <v>1</v>
      </c>
      <c r="P434">
        <v>1</v>
      </c>
      <c r="Q434">
        <v>1.7333000000000001E-2</v>
      </c>
      <c r="R434">
        <v>3.3347000000000002E-2</v>
      </c>
      <c r="S434">
        <v>3.1579000000000003E-2</v>
      </c>
      <c r="T434">
        <v>4.3612999999999999E-2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45"/>
  <sheetViews>
    <sheetView zoomScale="150" zoomScaleNormal="150" zoomScalePageLayoutView="150" workbookViewId="0"/>
  </sheetViews>
  <sheetFormatPr baseColWidth="10" defaultRowHeight="13" x14ac:dyDescent="0.15"/>
  <sheetData>
    <row r="2" spans="1:7" x14ac:dyDescent="0.15">
      <c r="B2" s="48" t="s">
        <v>20</v>
      </c>
      <c r="C2" s="48"/>
      <c r="D2" s="48" t="s">
        <v>21</v>
      </c>
      <c r="E2" s="48"/>
      <c r="F2" t="s">
        <v>22</v>
      </c>
    </row>
    <row r="3" spans="1:7" x14ac:dyDescent="0.15">
      <c r="B3" s="3" t="s">
        <v>23</v>
      </c>
      <c r="C3" s="3" t="s">
        <v>24</v>
      </c>
      <c r="D3" s="3" t="s">
        <v>23</v>
      </c>
      <c r="E3" s="3" t="s">
        <v>24</v>
      </c>
      <c r="F3" s="3" t="s">
        <v>23</v>
      </c>
      <c r="G3" s="3" t="s">
        <v>24</v>
      </c>
    </row>
    <row r="4" spans="1:7" x14ac:dyDescent="0.15">
      <c r="A4" s="4" t="s">
        <v>25</v>
      </c>
    </row>
    <row r="5" spans="1:7" x14ac:dyDescent="0.15">
      <c r="A5" s="4" t="s">
        <v>26</v>
      </c>
      <c r="B5">
        <v>2.3450000000000002</v>
      </c>
      <c r="C5" s="5">
        <f>B5</f>
        <v>2.3450000000000002</v>
      </c>
      <c r="D5">
        <f t="shared" ref="D5:D7" si="0">B5*-1</f>
        <v>-2.3450000000000002</v>
      </c>
      <c r="E5" s="5">
        <f>D5</f>
        <v>-2.3450000000000002</v>
      </c>
      <c r="F5">
        <f t="shared" ref="F5:F8" si="1">B5*0</f>
        <v>0</v>
      </c>
      <c r="G5" s="5">
        <f>F5</f>
        <v>0</v>
      </c>
    </row>
    <row r="6" spans="1:7" x14ac:dyDescent="0.15">
      <c r="A6" s="4" t="s">
        <v>27</v>
      </c>
      <c r="B6">
        <v>2.67</v>
      </c>
      <c r="C6" s="6">
        <f t="shared" ref="C6:E12" si="2">B6</f>
        <v>2.67</v>
      </c>
      <c r="D6">
        <f t="shared" si="0"/>
        <v>-2.67</v>
      </c>
      <c r="E6" s="6">
        <f t="shared" si="2"/>
        <v>-2.67</v>
      </c>
      <c r="F6">
        <f t="shared" si="1"/>
        <v>0</v>
      </c>
      <c r="G6" s="6">
        <f t="shared" ref="G6:G12" si="3">F6</f>
        <v>0</v>
      </c>
    </row>
    <row r="7" spans="1:7" x14ac:dyDescent="0.15">
      <c r="A7" s="4" t="s">
        <v>28</v>
      </c>
      <c r="B7">
        <v>2.5779999999999998</v>
      </c>
      <c r="C7" s="7">
        <f t="shared" si="2"/>
        <v>2.5779999999999998</v>
      </c>
      <c r="D7">
        <f t="shared" si="0"/>
        <v>-2.5779999999999998</v>
      </c>
      <c r="E7" s="7">
        <f t="shared" si="2"/>
        <v>-2.5779999999999998</v>
      </c>
      <c r="F7">
        <f t="shared" si="1"/>
        <v>0</v>
      </c>
      <c r="G7" s="7">
        <f t="shared" si="3"/>
        <v>0</v>
      </c>
    </row>
    <row r="8" spans="1:7" x14ac:dyDescent="0.15">
      <c r="A8" s="4" t="s">
        <v>29</v>
      </c>
      <c r="B8">
        <v>2.35E-2</v>
      </c>
      <c r="C8" s="8">
        <f t="shared" si="2"/>
        <v>2.35E-2</v>
      </c>
      <c r="D8">
        <f>B8*-1</f>
        <v>-2.35E-2</v>
      </c>
      <c r="E8" s="8">
        <f t="shared" si="2"/>
        <v>-2.35E-2</v>
      </c>
      <c r="F8">
        <f t="shared" si="1"/>
        <v>0</v>
      </c>
      <c r="G8" s="8">
        <f t="shared" si="3"/>
        <v>0</v>
      </c>
    </row>
    <row r="9" spans="1:7" x14ac:dyDescent="0.15">
      <c r="A9" s="4" t="s">
        <v>30</v>
      </c>
      <c r="B9">
        <v>2345</v>
      </c>
      <c r="C9" s="9">
        <f t="shared" si="2"/>
        <v>2345</v>
      </c>
      <c r="D9">
        <f t="shared" ref="D9:D12" si="4">B9*-1</f>
        <v>-2345</v>
      </c>
      <c r="E9" s="9">
        <f t="shared" si="2"/>
        <v>-2345</v>
      </c>
      <c r="F9">
        <f>B9*0</f>
        <v>0</v>
      </c>
      <c r="G9" s="9">
        <f t="shared" si="3"/>
        <v>0</v>
      </c>
    </row>
    <row r="10" spans="1:7" x14ac:dyDescent="0.15">
      <c r="A10" s="4" t="s">
        <v>31</v>
      </c>
      <c r="B10">
        <v>28.6</v>
      </c>
      <c r="C10" s="10">
        <f t="shared" si="2"/>
        <v>28.6</v>
      </c>
      <c r="D10">
        <f t="shared" si="4"/>
        <v>-28.6</v>
      </c>
      <c r="E10" s="10">
        <f t="shared" si="2"/>
        <v>-28.6</v>
      </c>
      <c r="F10">
        <f t="shared" ref="F10:F12" si="5">B10*0</f>
        <v>0</v>
      </c>
      <c r="G10" s="10">
        <f t="shared" si="3"/>
        <v>0</v>
      </c>
    </row>
    <row r="11" spans="1:7" x14ac:dyDescent="0.15">
      <c r="A11" s="4" t="s">
        <v>32</v>
      </c>
      <c r="B11">
        <v>2015</v>
      </c>
      <c r="C11" s="11">
        <f t="shared" si="2"/>
        <v>2015</v>
      </c>
      <c r="D11">
        <f t="shared" si="4"/>
        <v>-2015</v>
      </c>
      <c r="E11" s="11">
        <f t="shared" si="2"/>
        <v>-2015</v>
      </c>
      <c r="F11">
        <f t="shared" si="5"/>
        <v>0</v>
      </c>
      <c r="G11" s="11">
        <f t="shared" si="3"/>
        <v>0</v>
      </c>
    </row>
    <row r="12" spans="1:7" x14ac:dyDescent="0.15">
      <c r="A12" s="4" t="s">
        <v>33</v>
      </c>
      <c r="B12">
        <f t="shared" ref="B12" si="6">B11</f>
        <v>2015</v>
      </c>
      <c r="C12" s="12">
        <f t="shared" si="2"/>
        <v>2015</v>
      </c>
      <c r="D12">
        <f t="shared" si="4"/>
        <v>-2015</v>
      </c>
      <c r="E12" s="12">
        <f t="shared" si="2"/>
        <v>-2015</v>
      </c>
      <c r="F12">
        <f t="shared" si="5"/>
        <v>0</v>
      </c>
      <c r="G12" s="12">
        <f t="shared" si="3"/>
        <v>0</v>
      </c>
    </row>
    <row r="13" spans="1:7" x14ac:dyDescent="0.15">
      <c r="A13" s="4"/>
      <c r="C13" s="12"/>
      <c r="E13" s="12"/>
      <c r="G13" s="12"/>
    </row>
    <row r="14" spans="1:7" x14ac:dyDescent="0.15">
      <c r="A14" s="13" t="s">
        <v>34</v>
      </c>
    </row>
    <row r="15" spans="1:7" x14ac:dyDescent="0.15">
      <c r="A15" s="13" t="s">
        <v>35</v>
      </c>
      <c r="B15">
        <v>2.3450000000000002</v>
      </c>
      <c r="C15" s="14">
        <f>B15</f>
        <v>2.3450000000000002</v>
      </c>
      <c r="D15">
        <f t="shared" ref="D15:D17" si="7">B15*-1</f>
        <v>-2.3450000000000002</v>
      </c>
      <c r="E15" s="14">
        <f>D15</f>
        <v>-2.3450000000000002</v>
      </c>
      <c r="F15">
        <f t="shared" ref="F15:F18" si="8">B15*0</f>
        <v>0</v>
      </c>
      <c r="G15" s="14">
        <f>F15</f>
        <v>0</v>
      </c>
    </row>
    <row r="16" spans="1:7" x14ac:dyDescent="0.15">
      <c r="A16" s="13" t="s">
        <v>36</v>
      </c>
      <c r="B16">
        <v>2.67</v>
      </c>
      <c r="C16" s="15">
        <f t="shared" ref="C16:C22" si="9">B16</f>
        <v>2.67</v>
      </c>
      <c r="D16">
        <f t="shared" si="7"/>
        <v>-2.67</v>
      </c>
      <c r="E16" s="15">
        <f t="shared" ref="E16:E22" si="10">D16</f>
        <v>-2.67</v>
      </c>
      <c r="F16">
        <f t="shared" si="8"/>
        <v>0</v>
      </c>
      <c r="G16" s="15">
        <f t="shared" ref="G16:G22" si="11">F16</f>
        <v>0</v>
      </c>
    </row>
    <row r="17" spans="1:7" x14ac:dyDescent="0.15">
      <c r="A17" s="13" t="s">
        <v>37</v>
      </c>
      <c r="B17">
        <v>2.5779999999999998</v>
      </c>
      <c r="C17" s="16">
        <f t="shared" si="9"/>
        <v>2.5779999999999998</v>
      </c>
      <c r="D17">
        <f t="shared" si="7"/>
        <v>-2.5779999999999998</v>
      </c>
      <c r="E17" s="16">
        <f t="shared" si="10"/>
        <v>-2.5779999999999998</v>
      </c>
      <c r="F17">
        <f t="shared" si="8"/>
        <v>0</v>
      </c>
      <c r="G17" s="16">
        <f t="shared" si="11"/>
        <v>0</v>
      </c>
    </row>
    <row r="18" spans="1:7" x14ac:dyDescent="0.15">
      <c r="A18" s="13" t="s">
        <v>38</v>
      </c>
      <c r="B18">
        <v>2.35E-2</v>
      </c>
      <c r="C18" s="17">
        <f t="shared" si="9"/>
        <v>2.35E-2</v>
      </c>
      <c r="D18">
        <f>B18*-1</f>
        <v>-2.35E-2</v>
      </c>
      <c r="E18" s="17">
        <f t="shared" si="10"/>
        <v>-2.35E-2</v>
      </c>
      <c r="F18">
        <f t="shared" si="8"/>
        <v>0</v>
      </c>
      <c r="G18" s="17">
        <f t="shared" si="11"/>
        <v>0</v>
      </c>
    </row>
    <row r="19" spans="1:7" x14ac:dyDescent="0.15">
      <c r="A19" s="13" t="s">
        <v>39</v>
      </c>
      <c r="B19">
        <v>2345</v>
      </c>
      <c r="C19" s="18">
        <f t="shared" si="9"/>
        <v>2345</v>
      </c>
      <c r="D19">
        <f t="shared" ref="D19:D22" si="12">B19*-1</f>
        <v>-2345</v>
      </c>
      <c r="E19" s="18">
        <f t="shared" si="10"/>
        <v>-2345</v>
      </c>
      <c r="F19">
        <f>B19*0</f>
        <v>0</v>
      </c>
      <c r="G19" s="18">
        <f t="shared" si="11"/>
        <v>0</v>
      </c>
    </row>
    <row r="20" spans="1:7" x14ac:dyDescent="0.15">
      <c r="A20" s="13" t="s">
        <v>40</v>
      </c>
      <c r="B20">
        <v>28.6</v>
      </c>
      <c r="C20" s="19">
        <f t="shared" si="9"/>
        <v>28.6</v>
      </c>
      <c r="D20">
        <f t="shared" si="12"/>
        <v>-28.6</v>
      </c>
      <c r="E20" s="19">
        <f t="shared" si="10"/>
        <v>-28.6</v>
      </c>
      <c r="F20">
        <f t="shared" ref="F20:F22" si="13">B20*0</f>
        <v>0</v>
      </c>
      <c r="G20" s="19">
        <f t="shared" si="11"/>
        <v>0</v>
      </c>
    </row>
    <row r="21" spans="1:7" x14ac:dyDescent="0.15">
      <c r="A21" s="13" t="s">
        <v>41</v>
      </c>
      <c r="B21">
        <v>2015</v>
      </c>
      <c r="C21" s="20">
        <f t="shared" si="9"/>
        <v>2015</v>
      </c>
      <c r="D21">
        <f t="shared" si="12"/>
        <v>-2015</v>
      </c>
      <c r="E21" s="20">
        <f t="shared" si="10"/>
        <v>-2015</v>
      </c>
      <c r="F21">
        <f t="shared" si="13"/>
        <v>0</v>
      </c>
      <c r="G21" s="20">
        <f t="shared" si="11"/>
        <v>0</v>
      </c>
    </row>
    <row r="22" spans="1:7" x14ac:dyDescent="0.15">
      <c r="A22" s="13" t="s">
        <v>42</v>
      </c>
      <c r="B22">
        <f t="shared" ref="B22" si="14">B21</f>
        <v>2015</v>
      </c>
      <c r="C22" s="21">
        <f t="shared" si="9"/>
        <v>2015</v>
      </c>
      <c r="D22">
        <f t="shared" si="12"/>
        <v>-2015</v>
      </c>
      <c r="E22" s="21">
        <f t="shared" si="10"/>
        <v>-2015</v>
      </c>
      <c r="F22">
        <f t="shared" si="13"/>
        <v>0</v>
      </c>
      <c r="G22" s="21">
        <f t="shared" si="11"/>
        <v>0</v>
      </c>
    </row>
    <row r="23" spans="1:7" x14ac:dyDescent="0.15">
      <c r="A23" s="13"/>
      <c r="C23" s="21"/>
      <c r="E23" s="21"/>
      <c r="G23" s="21"/>
    </row>
    <row r="24" spans="1:7" x14ac:dyDescent="0.15">
      <c r="A24" s="22" t="s">
        <v>43</v>
      </c>
    </row>
    <row r="25" spans="1:7" x14ac:dyDescent="0.15">
      <c r="A25" s="22" t="s">
        <v>44</v>
      </c>
      <c r="B25">
        <v>2.3450000000000002</v>
      </c>
      <c r="C25" s="23">
        <f>B25</f>
        <v>2.3450000000000002</v>
      </c>
      <c r="D25">
        <f t="shared" ref="D25:D27" si="15">B25*-1</f>
        <v>-2.3450000000000002</v>
      </c>
      <c r="E25" s="23">
        <f>D25</f>
        <v>-2.3450000000000002</v>
      </c>
      <c r="F25">
        <f t="shared" ref="F25:F28" si="16">B25*0</f>
        <v>0</v>
      </c>
      <c r="G25" s="23">
        <f>F25</f>
        <v>0</v>
      </c>
    </row>
    <row r="26" spans="1:7" x14ac:dyDescent="0.15">
      <c r="A26" s="22" t="s">
        <v>45</v>
      </c>
      <c r="B26">
        <v>2.67</v>
      </c>
      <c r="C26" s="24">
        <f t="shared" ref="C26:C32" si="17">B26</f>
        <v>2.67</v>
      </c>
      <c r="D26">
        <f t="shared" si="15"/>
        <v>-2.67</v>
      </c>
      <c r="E26" s="24">
        <f t="shared" ref="E26:E32" si="18">D26</f>
        <v>-2.67</v>
      </c>
      <c r="F26">
        <f t="shared" si="16"/>
        <v>0</v>
      </c>
      <c r="G26" s="24">
        <f t="shared" ref="G26:G35" si="19">F26</f>
        <v>0</v>
      </c>
    </row>
    <row r="27" spans="1:7" x14ac:dyDescent="0.15">
      <c r="A27" s="22" t="s">
        <v>46</v>
      </c>
      <c r="B27">
        <v>2.5779999999999998</v>
      </c>
      <c r="C27" s="25">
        <f t="shared" si="17"/>
        <v>2.5779999999999998</v>
      </c>
      <c r="D27">
        <f t="shared" si="15"/>
        <v>-2.5779999999999998</v>
      </c>
      <c r="E27" s="25">
        <f t="shared" si="18"/>
        <v>-2.5779999999999998</v>
      </c>
      <c r="F27">
        <f t="shared" si="16"/>
        <v>0</v>
      </c>
      <c r="G27" s="25">
        <f t="shared" si="19"/>
        <v>0</v>
      </c>
    </row>
    <row r="28" spans="1:7" x14ac:dyDescent="0.15">
      <c r="A28" s="22" t="s">
        <v>47</v>
      </c>
      <c r="B28">
        <v>2.35E-2</v>
      </c>
      <c r="C28" s="26">
        <f t="shared" si="17"/>
        <v>2.35E-2</v>
      </c>
      <c r="D28">
        <f>B28*-1</f>
        <v>-2.35E-2</v>
      </c>
      <c r="E28" s="26">
        <f t="shared" si="18"/>
        <v>-2.35E-2</v>
      </c>
      <c r="F28">
        <f t="shared" si="16"/>
        <v>0</v>
      </c>
      <c r="G28" s="26">
        <f t="shared" si="19"/>
        <v>0</v>
      </c>
    </row>
    <row r="29" spans="1:7" x14ac:dyDescent="0.15">
      <c r="A29" s="22" t="s">
        <v>48</v>
      </c>
      <c r="B29">
        <v>2345</v>
      </c>
      <c r="C29" s="27">
        <f t="shared" si="17"/>
        <v>2345</v>
      </c>
      <c r="D29">
        <f t="shared" ref="D29:D32" si="20">B29*-1</f>
        <v>-2345</v>
      </c>
      <c r="E29" s="27">
        <f t="shared" si="18"/>
        <v>-2345</v>
      </c>
      <c r="F29">
        <f>B29*0</f>
        <v>0</v>
      </c>
      <c r="G29" s="27">
        <f t="shared" si="19"/>
        <v>0</v>
      </c>
    </row>
    <row r="30" spans="1:7" x14ac:dyDescent="0.15">
      <c r="A30" s="22" t="s">
        <v>49</v>
      </c>
      <c r="B30">
        <v>28.6</v>
      </c>
      <c r="C30" s="28">
        <f t="shared" si="17"/>
        <v>28.6</v>
      </c>
      <c r="D30">
        <f t="shared" si="20"/>
        <v>-28.6</v>
      </c>
      <c r="E30" s="28">
        <f t="shared" si="18"/>
        <v>-28.6</v>
      </c>
      <c r="F30">
        <f t="shared" ref="F30:F32" si="21">B30*0</f>
        <v>0</v>
      </c>
      <c r="G30" s="28">
        <f t="shared" si="19"/>
        <v>0</v>
      </c>
    </row>
    <row r="31" spans="1:7" x14ac:dyDescent="0.15">
      <c r="A31" s="22" t="s">
        <v>50</v>
      </c>
      <c r="B31">
        <v>2015</v>
      </c>
      <c r="C31" s="29">
        <f t="shared" si="17"/>
        <v>2015</v>
      </c>
      <c r="D31">
        <f t="shared" si="20"/>
        <v>-2015</v>
      </c>
      <c r="E31" s="29">
        <f t="shared" si="18"/>
        <v>-2015</v>
      </c>
      <c r="F31">
        <f t="shared" si="21"/>
        <v>0</v>
      </c>
      <c r="G31" s="29">
        <f t="shared" si="19"/>
        <v>0</v>
      </c>
    </row>
    <row r="32" spans="1:7" x14ac:dyDescent="0.15">
      <c r="A32" s="22" t="s">
        <v>51</v>
      </c>
      <c r="B32">
        <f t="shared" ref="B32" si="22">B31</f>
        <v>2015</v>
      </c>
      <c r="C32" s="30">
        <f t="shared" si="17"/>
        <v>2015</v>
      </c>
      <c r="D32">
        <f t="shared" si="20"/>
        <v>-2015</v>
      </c>
      <c r="E32" s="30">
        <f t="shared" si="18"/>
        <v>-2015</v>
      </c>
      <c r="F32">
        <f t="shared" si="21"/>
        <v>0</v>
      </c>
      <c r="G32" s="30">
        <f t="shared" si="19"/>
        <v>0</v>
      </c>
    </row>
    <row r="33" spans="1:7" x14ac:dyDescent="0.15">
      <c r="A33" s="22"/>
      <c r="C33" s="30"/>
      <c r="E33" s="30"/>
      <c r="G33" s="30"/>
    </row>
    <row r="34" spans="1:7" x14ac:dyDescent="0.15">
      <c r="A34" s="31" t="s">
        <v>52</v>
      </c>
    </row>
    <row r="35" spans="1:7" x14ac:dyDescent="0.15">
      <c r="A35" s="31" t="s">
        <v>53</v>
      </c>
      <c r="B35">
        <v>2.67</v>
      </c>
      <c r="C35" s="31">
        <f t="shared" ref="C35" si="23">B35</f>
        <v>2.67</v>
      </c>
      <c r="D35">
        <f t="shared" ref="D35" si="24">B35*-1</f>
        <v>-2.67</v>
      </c>
      <c r="E35" s="31">
        <f t="shared" ref="E35" si="25">D35</f>
        <v>-2.67</v>
      </c>
      <c r="F35">
        <f t="shared" ref="F35" si="26">B35*0</f>
        <v>0</v>
      </c>
      <c r="G35" s="31">
        <f t="shared" si="19"/>
        <v>0</v>
      </c>
    </row>
    <row r="45" spans="1:7" x14ac:dyDescent="0.15">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Copyright</vt:lpstr>
      <vt:lpstr>cash-flow-growth-eg</vt:lpstr>
      <vt:lpstr>realized-returns-table</vt:lpstr>
      <vt:lpstr>msft-stock-analysis</vt:lpstr>
      <vt:lpstr>splits</vt:lpstr>
      <vt:lpstr>avg-sd-ret</vt:lpstr>
      <vt:lpstr>msft-crsp-data</vt:lpstr>
      <vt:lpstr>Format Definitions</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2022-12-31T23:29:53Z</dcterms:modified>
</cp:coreProperties>
</file>