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210" windowWidth="24915" windowHeight="12015" tabRatio="809"/>
  </bookViews>
  <sheets>
    <sheet name="Henkel" sheetId="5" r:id="rId1"/>
    <sheet name="Sector Overview" sheetId="4" r:id="rId2"/>
    <sheet name="Sector Revenues" sheetId="7" r:id="rId3"/>
    <sheet name="By Geography" sheetId="10" r:id="rId4"/>
    <sheet name="Capital Structure" sheetId="11" r:id="rId5"/>
  </sheets>
  <calcPr calcId="125725" calcOnSave="0"/>
</workbook>
</file>

<file path=xl/calcChain.xml><?xml version="1.0" encoding="utf-8"?>
<calcChain xmlns="http://schemas.openxmlformats.org/spreadsheetml/2006/main">
  <c r="J17" i="11"/>
  <c r="E25" s="1"/>
  <c r="J16"/>
  <c r="J15"/>
  <c r="F25"/>
  <c r="K17"/>
  <c r="K16"/>
  <c r="K15"/>
  <c r="B41" i="7"/>
  <c r="B40"/>
  <c r="B39"/>
  <c r="N2"/>
  <c r="M14"/>
  <c r="H14"/>
  <c r="C14"/>
  <c r="N12"/>
  <c r="N11"/>
  <c r="N10"/>
  <c r="N9"/>
  <c r="N8"/>
  <c r="I12"/>
  <c r="I11"/>
  <c r="I10"/>
  <c r="I9"/>
  <c r="I8"/>
  <c r="D9"/>
  <c r="D10"/>
  <c r="D11"/>
  <c r="D12"/>
  <c r="D8"/>
  <c r="L14"/>
  <c r="G14"/>
  <c r="B14"/>
  <c r="F16" i="10"/>
  <c r="E16"/>
  <c r="D16"/>
  <c r="C16"/>
  <c r="F7"/>
  <c r="E7"/>
  <c r="D7"/>
  <c r="C7"/>
  <c r="F21"/>
  <c r="B21"/>
  <c r="E14" i="5"/>
  <c r="B14"/>
  <c r="E12" i="11" l="1"/>
  <c r="F12"/>
  <c r="E21"/>
  <c r="F21"/>
  <c r="F24"/>
  <c r="F26" s="1"/>
  <c r="B12" i="10"/>
  <c r="F12"/>
  <c r="E24" i="11" l="1"/>
  <c r="E26" s="1"/>
</calcChain>
</file>

<file path=xl/comments1.xml><?xml version="1.0" encoding="utf-8"?>
<comments xmlns="http://schemas.openxmlformats.org/spreadsheetml/2006/main">
  <authors>
    <author>Professor David Wessels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Professor David Wessels:</t>
        </r>
        <r>
          <rPr>
            <sz val="8"/>
            <color indexed="81"/>
            <rFont val="Tahoma"/>
            <family val="2"/>
          </rPr>
          <t xml:space="preserve">
As defined by Henkel in their annual report</t>
        </r>
      </text>
    </comment>
  </commentList>
</comments>
</file>

<file path=xl/sharedStrings.xml><?xml version="1.0" encoding="utf-8"?>
<sst xmlns="http://schemas.openxmlformats.org/spreadsheetml/2006/main" count="102" uniqueCount="63">
  <si>
    <t>EBIT</t>
  </si>
  <si>
    <t>Revenue</t>
  </si>
  <si>
    <t>Adhesives</t>
  </si>
  <si>
    <t>Cosmetics</t>
  </si>
  <si>
    <t>Laundry</t>
  </si>
  <si>
    <t>Axis</t>
  </si>
  <si>
    <t>Sales</t>
  </si>
  <si>
    <t>Value</t>
  </si>
  <si>
    <t>Asia-Pacific</t>
  </si>
  <si>
    <t>Latin America</t>
  </si>
  <si>
    <t>Europe, Africa, Middle East</t>
  </si>
  <si>
    <t>Subtotal</t>
  </si>
  <si>
    <t>Other</t>
  </si>
  <si>
    <t>Bond</t>
  </si>
  <si>
    <t>(until 2015)</t>
  </si>
  <si>
    <t>(Hybrid)</t>
  </si>
  <si>
    <t>(until 2014)</t>
  </si>
  <si>
    <t>(until 2013)</t>
  </si>
  <si>
    <t>Bonds</t>
  </si>
  <si>
    <t>Bank Loans and Overdrafts</t>
  </si>
  <si>
    <t>Long-term Borrowings</t>
  </si>
  <si>
    <t xml:space="preserve">Other </t>
  </si>
  <si>
    <t>(€ millions)</t>
  </si>
  <si>
    <t>Short-term Borrowings</t>
  </si>
  <si>
    <t>Henkel Integrative Case</t>
  </si>
  <si>
    <t>Who is Henkel?</t>
  </si>
  <si>
    <t>CAGR</t>
  </si>
  <si>
    <t>North America</t>
  </si>
  <si>
    <t>Revenue Split (in percent)</t>
  </si>
  <si>
    <t>Henkel AG</t>
  </si>
  <si>
    <t>Revenue Split (in millions)</t>
  </si>
  <si>
    <t>Revenue by Geography</t>
  </si>
  <si>
    <t>Operating Profit</t>
  </si>
  <si>
    <t>Margin</t>
  </si>
  <si>
    <t>Revenues</t>
  </si>
  <si>
    <t>Year</t>
  </si>
  <si>
    <t>Space:</t>
  </si>
  <si>
    <t>Graph 1</t>
  </si>
  <si>
    <t>Graph 2</t>
  </si>
  <si>
    <t>Graph 3</t>
  </si>
  <si>
    <t>Margin Text</t>
  </si>
  <si>
    <t>Metric</t>
  </si>
  <si>
    <t>Performance by Sector</t>
  </si>
  <si>
    <t>Adjusted operating
profit (EBIT)</t>
  </si>
  <si>
    <t>Notes:</t>
  </si>
  <si>
    <t>Gross enterprise value</t>
  </si>
  <si>
    <t>Liabilities from bonds</t>
  </si>
  <si>
    <t>Commercial papers</t>
  </si>
  <si>
    <t>Bank loans and overdrafts</t>
  </si>
  <si>
    <t>Debt-to-Equity</t>
  </si>
  <si>
    <t>Total debt (exc. debt equivalents)</t>
  </si>
  <si>
    <t>Market capitalization</t>
  </si>
  <si>
    <t>Market capitalization (year-end)</t>
  </si>
  <si>
    <t>Ordinary bearer shares</t>
  </si>
  <si>
    <t>Preferred bearer shares</t>
  </si>
  <si>
    <t>Price</t>
  </si>
  <si>
    <t>Source: Page 16 &amp; 17 of annual report, 2009</t>
  </si>
  <si>
    <t>Increase in current "liabilities from bonds" is because the issuance of a floating rate note, 2009</t>
  </si>
  <si>
    <t>Market Capitalization</t>
  </si>
  <si>
    <t>Millions of shares</t>
  </si>
  <si>
    <t>Each ordinary share grants to its holder one vote. The</t>
  </si>
  <si>
    <t>preferred shares accord to their holder all shareholder rights</t>
  </si>
  <si>
    <t>apart from the right to vote.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</si>
</sst>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.0_);\(#,##0.0\)"/>
    <numFmt numFmtId="166" formatCode="0.000%"/>
    <numFmt numFmtId="167" formatCode="#,##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2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37" fontId="3" fillId="0" borderId="0" xfId="1" applyNumberFormat="1" applyFont="1"/>
    <xf numFmtId="10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164" fontId="0" fillId="0" borderId="0" xfId="2" applyNumberFormat="1" applyFont="1"/>
    <xf numFmtId="164" fontId="0" fillId="0" borderId="0" xfId="0" applyNumberFormat="1"/>
    <xf numFmtId="0" fontId="0" fillId="0" borderId="2" xfId="0" applyBorder="1"/>
    <xf numFmtId="164" fontId="0" fillId="0" borderId="2" xfId="2" applyNumberFormat="1" applyFont="1" applyBorder="1"/>
    <xf numFmtId="37" fontId="0" fillId="0" borderId="0" xfId="0" applyNumberFormat="1"/>
    <xf numFmtId="37" fontId="0" fillId="0" borderId="2" xfId="0" applyNumberFormat="1" applyBorder="1"/>
    <xf numFmtId="0" fontId="1" fillId="0" borderId="1" xfId="0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/>
    <xf numFmtId="37" fontId="0" fillId="0" borderId="0" xfId="0" applyNumberFormat="1" applyFill="1"/>
    <xf numFmtId="164" fontId="0" fillId="0" borderId="0" xfId="2" applyNumberFormat="1" applyFont="1" applyFill="1"/>
    <xf numFmtId="0" fontId="0" fillId="0" borderId="0" xfId="0" applyFill="1" applyAlignment="1">
      <alignment horizontal="right"/>
    </xf>
    <xf numFmtId="0" fontId="0" fillId="0" borderId="0" xfId="0"/>
    <xf numFmtId="0" fontId="1" fillId="0" borderId="0" xfId="0" applyFont="1"/>
    <xf numFmtId="37" fontId="0" fillId="0" borderId="0" xfId="0" applyNumberFormat="1"/>
    <xf numFmtId="0" fontId="0" fillId="0" borderId="2" xfId="0" applyBorder="1"/>
    <xf numFmtId="0" fontId="0" fillId="0" borderId="0" xfId="0" applyAlignmen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1" xfId="0" applyNumberForma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165" fontId="6" fillId="0" borderId="0" xfId="0" applyNumberFormat="1" applyFont="1" applyAlignment="1">
      <alignment horizontal="center"/>
    </xf>
    <xf numFmtId="165" fontId="1" fillId="0" borderId="0" xfId="0" applyNumberFormat="1" applyFont="1"/>
    <xf numFmtId="166" fontId="0" fillId="0" borderId="0" xfId="0" applyNumberFormat="1"/>
    <xf numFmtId="165" fontId="0" fillId="0" borderId="0" xfId="0" applyNumberFormat="1" applyFont="1"/>
    <xf numFmtId="0" fontId="1" fillId="0" borderId="2" xfId="0" applyFont="1" applyFill="1" applyBorder="1"/>
    <xf numFmtId="165" fontId="1" fillId="0" borderId="2" xfId="0" applyNumberFormat="1" applyFont="1" applyFill="1" applyBorder="1"/>
    <xf numFmtId="167" fontId="0" fillId="0" borderId="0" xfId="0" applyNumberFormat="1"/>
    <xf numFmtId="0" fontId="5" fillId="0" borderId="0" xfId="0" applyFont="1" applyBorder="1"/>
    <xf numFmtId="165" fontId="0" fillId="0" borderId="2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Revenues
</a:t>
            </a:r>
            <a:r>
              <a:rPr lang="en-US" sz="1200" b="0"/>
              <a:t>in</a:t>
            </a:r>
            <a:r>
              <a:rPr lang="en-US" sz="1200" b="0" baseline="0"/>
              <a:t> million euros</a:t>
            </a:r>
            <a:r>
              <a:rPr lang="en-US" sz="1200" b="0"/>
              <a:t>, 2005-2009</a:t>
            </a:r>
          </a:p>
        </c:rich>
      </c:tx>
      <c:layout>
        <c:manualLayout>
          <c:xMode val="edge"/>
          <c:yMode val="edge"/>
          <c:x val="6.9865595659602972E-2"/>
          <c:y val="3.96825396825396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948840769903746"/>
          <c:y val="0.26358673915760594"/>
          <c:w val="0.848024567398875"/>
          <c:h val="0.58603893263342155"/>
        </c:manualLayout>
      </c:layout>
      <c:barChart>
        <c:barDir val="col"/>
        <c:grouping val="clustered"/>
        <c:ser>
          <c:idx val="0"/>
          <c:order val="0"/>
          <c:tx>
            <c:strRef>
              <c:f>Henkel!$B$7</c:f>
              <c:strCache>
                <c:ptCount val="1"/>
                <c:pt idx="0">
                  <c:v>Value</c:v>
                </c:pt>
              </c:strCache>
            </c:strRef>
          </c:tx>
          <c:dLbls>
            <c:showVal val="1"/>
          </c:dLbls>
          <c:cat>
            <c:numRef>
              <c:f>Henkel!$A$8:$A$12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Henkel!$B$8:$B$12</c:f>
              <c:numCache>
                <c:formatCode>#,##0</c:formatCode>
                <c:ptCount val="5"/>
                <c:pt idx="0">
                  <c:v>11974</c:v>
                </c:pt>
                <c:pt idx="1">
                  <c:v>12740</c:v>
                </c:pt>
                <c:pt idx="2">
                  <c:v>13074</c:v>
                </c:pt>
                <c:pt idx="3">
                  <c:v>14131</c:v>
                </c:pt>
                <c:pt idx="4">
                  <c:v>13573</c:v>
                </c:pt>
              </c:numCache>
            </c:numRef>
          </c:val>
        </c:ser>
        <c:gapWidth val="100"/>
        <c:axId val="153587712"/>
        <c:axId val="153589248"/>
      </c:barChart>
      <c:catAx>
        <c:axId val="153587712"/>
        <c:scaling>
          <c:orientation val="minMax"/>
        </c:scaling>
        <c:axPos val="b"/>
        <c:numFmt formatCode="General" sourceLinked="1"/>
        <c:tickLblPos val="nextTo"/>
        <c:crossAx val="153589248"/>
        <c:crosses val="autoZero"/>
        <c:auto val="1"/>
        <c:lblAlgn val="ctr"/>
        <c:lblOffset val="100"/>
      </c:catAx>
      <c:valAx>
        <c:axId val="153589248"/>
        <c:scaling>
          <c:orientation val="minMax"/>
          <c:min val="0"/>
        </c:scaling>
        <c:axPos val="l"/>
        <c:numFmt formatCode="#,##0" sourceLinked="1"/>
        <c:tickLblPos val="nextTo"/>
        <c:crossAx val="153587712"/>
        <c:crosses val="autoZero"/>
        <c:crossBetween val="between"/>
        <c:majorUnit val="400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Operating Profit (EBIT)
</a:t>
            </a:r>
            <a:r>
              <a:rPr lang="en-US" sz="1200" b="0"/>
              <a:t>in</a:t>
            </a:r>
            <a:r>
              <a:rPr lang="en-US" sz="1200" b="0" baseline="0"/>
              <a:t> million euros</a:t>
            </a:r>
            <a:r>
              <a:rPr lang="en-US" sz="1200" b="0"/>
              <a:t>, 2005-2009</a:t>
            </a:r>
          </a:p>
        </c:rich>
      </c:tx>
      <c:layout>
        <c:manualLayout>
          <c:xMode val="edge"/>
          <c:yMode val="edge"/>
          <c:x val="6.9865595659602972E-2"/>
          <c:y val="3.96825396825396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948840769903741"/>
          <c:y val="0.26358673915760616"/>
          <c:w val="0.84802456739887544"/>
          <c:h val="0.58603893263342177"/>
        </c:manualLayout>
      </c:layout>
      <c:barChart>
        <c:barDir val="col"/>
        <c:grouping val="clustered"/>
        <c:ser>
          <c:idx val="0"/>
          <c:order val="0"/>
          <c:tx>
            <c:strRef>
              <c:f>Henkel!$E$7</c:f>
              <c:strCache>
                <c:ptCount val="1"/>
                <c:pt idx="0">
                  <c:v>Value</c:v>
                </c:pt>
              </c:strCache>
            </c:strRef>
          </c:tx>
          <c:dLbls>
            <c:showVal val="1"/>
          </c:dLbls>
          <c:cat>
            <c:numRef>
              <c:f>Henkel!$D$8:$D$12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Henkel!$E$8:$E$12</c:f>
              <c:numCache>
                <c:formatCode>#,##0</c:formatCode>
                <c:ptCount val="5"/>
                <c:pt idx="0">
                  <c:v>1162</c:v>
                </c:pt>
                <c:pt idx="1">
                  <c:v>1296</c:v>
                </c:pt>
                <c:pt idx="2">
                  <c:v>1344</c:v>
                </c:pt>
                <c:pt idx="3">
                  <c:v>779</c:v>
                </c:pt>
                <c:pt idx="4">
                  <c:v>1080</c:v>
                </c:pt>
              </c:numCache>
            </c:numRef>
          </c:val>
        </c:ser>
        <c:gapWidth val="100"/>
        <c:axId val="153603456"/>
        <c:axId val="154131456"/>
      </c:barChart>
      <c:catAx>
        <c:axId val="153603456"/>
        <c:scaling>
          <c:orientation val="minMax"/>
        </c:scaling>
        <c:axPos val="b"/>
        <c:numFmt formatCode="General" sourceLinked="1"/>
        <c:tickLblPos val="nextTo"/>
        <c:crossAx val="154131456"/>
        <c:crosses val="autoZero"/>
        <c:auto val="1"/>
        <c:lblAlgn val="ctr"/>
        <c:lblOffset val="100"/>
      </c:catAx>
      <c:valAx>
        <c:axId val="154131456"/>
        <c:scaling>
          <c:orientation val="minMax"/>
          <c:min val="0"/>
        </c:scaling>
        <c:axPos val="l"/>
        <c:numFmt formatCode="#,##0" sourceLinked="1"/>
        <c:tickLblPos val="nextTo"/>
        <c:crossAx val="153603456"/>
        <c:crosses val="autoZero"/>
        <c:crossBetween val="between"/>
        <c:majorUnit val="40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/>
            </a:pPr>
            <a:r>
              <a:rPr lang="en-US" sz="1100"/>
              <a:t>Financial Performance by Sector
2009</a:t>
            </a:r>
          </a:p>
        </c:rich>
      </c:tx>
      <c:layout>
        <c:manualLayout>
          <c:xMode val="edge"/>
          <c:yMode val="edge"/>
          <c:x val="0.19530883480329295"/>
          <c:y val="3.6036169353277143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745406824146989"/>
          <c:y val="0.19668683736668616"/>
          <c:w val="0.71162447669248152"/>
          <c:h val="0.60899327225103683"/>
        </c:manualLayout>
      </c:layout>
      <c:barChart>
        <c:barDir val="col"/>
        <c:grouping val="percentStacked"/>
        <c:ser>
          <c:idx val="0"/>
          <c:order val="0"/>
          <c:tx>
            <c:strRef>
              <c:f>'Sector Overview'!$B$7</c:f>
              <c:strCache>
                <c:ptCount val="1"/>
                <c:pt idx="0">
                  <c:v>Laundry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'Sector Overview'!$A$8:$A$9</c:f>
              <c:strCache>
                <c:ptCount val="2"/>
                <c:pt idx="0">
                  <c:v>Revenue</c:v>
                </c:pt>
                <c:pt idx="1">
                  <c:v>Adjusted operating
profit (EBIT)</c:v>
                </c:pt>
              </c:strCache>
            </c:strRef>
          </c:cat>
          <c:val>
            <c:numRef>
              <c:f>'Sector Overview'!$B$8:$B$9</c:f>
              <c:numCache>
                <c:formatCode>#,##0</c:formatCode>
                <c:ptCount val="2"/>
                <c:pt idx="0">
                  <c:v>4129</c:v>
                </c:pt>
                <c:pt idx="1">
                  <c:v>530</c:v>
                </c:pt>
              </c:numCache>
            </c:numRef>
          </c:val>
        </c:ser>
        <c:ser>
          <c:idx val="1"/>
          <c:order val="1"/>
          <c:tx>
            <c:strRef>
              <c:f>'Sector Overview'!$C$7</c:f>
              <c:strCache>
                <c:ptCount val="1"/>
                <c:pt idx="0">
                  <c:v>Cosmetics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'Sector Overview'!$A$8:$A$9</c:f>
              <c:strCache>
                <c:ptCount val="2"/>
                <c:pt idx="0">
                  <c:v>Revenue</c:v>
                </c:pt>
                <c:pt idx="1">
                  <c:v>Adjusted operating
profit (EBIT)</c:v>
                </c:pt>
              </c:strCache>
            </c:strRef>
          </c:cat>
          <c:val>
            <c:numRef>
              <c:f>'Sector Overview'!$C$8:$C$9</c:f>
              <c:numCache>
                <c:formatCode>#,##0</c:formatCode>
                <c:ptCount val="2"/>
                <c:pt idx="0">
                  <c:v>3010</c:v>
                </c:pt>
                <c:pt idx="1">
                  <c:v>387</c:v>
                </c:pt>
              </c:numCache>
            </c:numRef>
          </c:val>
        </c:ser>
        <c:ser>
          <c:idx val="2"/>
          <c:order val="2"/>
          <c:tx>
            <c:strRef>
              <c:f>'Sector Overview'!$D$7</c:f>
              <c:strCache>
                <c:ptCount val="1"/>
                <c:pt idx="0">
                  <c:v>Adhesives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dLbls>
            <c:spPr>
              <a:solidFill>
                <a:schemeClr val="accent4">
                  <a:lumMod val="60000"/>
                  <a:lumOff val="40000"/>
                </a:schemeClr>
              </a:solidFill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Val val="1"/>
          </c:dLbls>
          <c:cat>
            <c:strRef>
              <c:f>'Sector Overview'!$A$8:$A$9</c:f>
              <c:strCache>
                <c:ptCount val="2"/>
                <c:pt idx="0">
                  <c:v>Revenue</c:v>
                </c:pt>
                <c:pt idx="1">
                  <c:v>Adjusted operating
profit (EBIT)</c:v>
                </c:pt>
              </c:strCache>
            </c:strRef>
          </c:cat>
          <c:val>
            <c:numRef>
              <c:f>'Sector Overview'!$D$8:$D$9</c:f>
              <c:numCache>
                <c:formatCode>#,##0</c:formatCode>
                <c:ptCount val="2"/>
                <c:pt idx="0">
                  <c:v>6224</c:v>
                </c:pt>
                <c:pt idx="1">
                  <c:v>290</c:v>
                </c:pt>
              </c:numCache>
            </c:numRef>
          </c:val>
        </c:ser>
        <c:gapWidth val="100"/>
        <c:overlap val="100"/>
        <c:axId val="154053248"/>
        <c:axId val="156893568"/>
      </c:barChart>
      <c:catAx>
        <c:axId val="154053248"/>
        <c:scaling>
          <c:orientation val="minMax"/>
        </c:scaling>
        <c:axPos val="b"/>
        <c:tickLblPos val="nextTo"/>
        <c:crossAx val="156893568"/>
        <c:crosses val="autoZero"/>
        <c:auto val="1"/>
        <c:lblAlgn val="ctr"/>
        <c:lblOffset val="100"/>
      </c:catAx>
      <c:valAx>
        <c:axId val="156893568"/>
        <c:scaling>
          <c:orientation val="minMax"/>
        </c:scaling>
        <c:delete val="1"/>
        <c:axPos val="l"/>
        <c:numFmt formatCode="0%" sourceLinked="1"/>
        <c:tickLblPos val="none"/>
        <c:crossAx val="154053248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7110186067505948"/>
          <c:y val="0.27549677131312761"/>
          <c:w val="0.21324640152465038"/>
          <c:h val="0.41314692201876602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Laundry Revenues
</a:t>
            </a:r>
            <a:r>
              <a:rPr lang="en-US" sz="1200" b="0"/>
              <a:t>in</a:t>
            </a:r>
            <a:r>
              <a:rPr lang="en-US" sz="1200" b="0" baseline="0"/>
              <a:t> million euros</a:t>
            </a:r>
            <a:r>
              <a:rPr lang="en-US" sz="1200" b="0"/>
              <a:t>, 2005-2009</a:t>
            </a:r>
          </a:p>
        </c:rich>
      </c:tx>
      <c:layout>
        <c:manualLayout>
          <c:xMode val="edge"/>
          <c:yMode val="edge"/>
          <c:x val="6.9865595659602972E-2"/>
          <c:y val="3.96825396825396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948840769903746"/>
          <c:y val="0.26358673915760594"/>
          <c:w val="0.848024567398875"/>
          <c:h val="0.51211001799535316"/>
        </c:manualLayout>
      </c:layout>
      <c:barChart>
        <c:barDir val="col"/>
        <c:grouping val="clustered"/>
        <c:ser>
          <c:idx val="0"/>
          <c:order val="0"/>
          <c:tx>
            <c:strRef>
              <c:f>'Sector Revenues'!$B$7</c:f>
              <c:strCache>
                <c:ptCount val="1"/>
                <c:pt idx="0">
                  <c:v>Revenues</c:v>
                </c:pt>
              </c:strCache>
            </c:strRef>
          </c:tx>
          <c:dLbls>
            <c:showVal val="1"/>
          </c:dLbls>
          <c:cat>
            <c:numRef>
              <c:f>'Sector Revenues'!$A$8:$A$12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'Sector Revenues'!$B$8:$B$12</c:f>
              <c:numCache>
                <c:formatCode>#,##0</c:formatCode>
                <c:ptCount val="5"/>
                <c:pt idx="0">
                  <c:v>4088</c:v>
                </c:pt>
                <c:pt idx="1">
                  <c:v>4117</c:v>
                </c:pt>
                <c:pt idx="2">
                  <c:v>4148</c:v>
                </c:pt>
                <c:pt idx="3">
                  <c:v>4172</c:v>
                </c:pt>
                <c:pt idx="4">
                  <c:v>4129</c:v>
                </c:pt>
              </c:numCache>
            </c:numRef>
          </c:val>
        </c:ser>
        <c:gapWidth val="100"/>
        <c:axId val="156949888"/>
        <c:axId val="157430912"/>
      </c:barChart>
      <c:catAx>
        <c:axId val="156949888"/>
        <c:scaling>
          <c:orientation val="minMax"/>
        </c:scaling>
        <c:axPos val="b"/>
        <c:numFmt formatCode="General" sourceLinked="1"/>
        <c:tickLblPos val="nextTo"/>
        <c:crossAx val="157430912"/>
        <c:crosses val="autoZero"/>
        <c:auto val="1"/>
        <c:lblAlgn val="ctr"/>
        <c:lblOffset val="100"/>
      </c:catAx>
      <c:valAx>
        <c:axId val="157430912"/>
        <c:scaling>
          <c:orientation val="minMax"/>
          <c:min val="0"/>
        </c:scaling>
        <c:axPos val="l"/>
        <c:numFmt formatCode="#,##0" sourceLinked="1"/>
        <c:tickLblPos val="nextTo"/>
        <c:crossAx val="156949888"/>
        <c:crosses val="autoZero"/>
        <c:crossBetween val="between"/>
        <c:majorUnit val="150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Cosmetics Revenues
</a:t>
            </a:r>
            <a:r>
              <a:rPr lang="en-US" sz="1200" b="0"/>
              <a:t>in</a:t>
            </a:r>
            <a:r>
              <a:rPr lang="en-US" sz="1200" b="0" baseline="0"/>
              <a:t> million euros</a:t>
            </a:r>
            <a:r>
              <a:rPr lang="en-US" sz="1200" b="0"/>
              <a:t>, 2005-2009</a:t>
            </a:r>
          </a:p>
        </c:rich>
      </c:tx>
      <c:layout>
        <c:manualLayout>
          <c:xMode val="edge"/>
          <c:yMode val="edge"/>
          <c:x val="6.9865595659602972E-2"/>
          <c:y val="3.96825396825396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948840769903741"/>
          <c:y val="0.26358673915760616"/>
          <c:w val="0.84802456739887544"/>
          <c:h val="0.50559209128510019"/>
        </c:manualLayout>
      </c:layout>
      <c:barChart>
        <c:barDir val="col"/>
        <c:grouping val="clustered"/>
        <c:ser>
          <c:idx val="0"/>
          <c:order val="0"/>
          <c:tx>
            <c:strRef>
              <c:f>'Sector Revenues'!$B$20</c:f>
              <c:strCache>
                <c:ptCount val="1"/>
              </c:strCache>
            </c:strRef>
          </c:tx>
          <c:dLbls>
            <c:showVal val="1"/>
          </c:dLbls>
          <c:cat>
            <c:numRef>
              <c:f>'Sector Revenues'!$F$8:$F$12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'Sector Revenues'!$G$8:$G$12</c:f>
              <c:numCache>
                <c:formatCode>#,##0</c:formatCode>
                <c:ptCount val="5"/>
                <c:pt idx="0">
                  <c:v>2629</c:v>
                </c:pt>
                <c:pt idx="1">
                  <c:v>2864</c:v>
                </c:pt>
                <c:pt idx="2">
                  <c:v>2972</c:v>
                </c:pt>
                <c:pt idx="3">
                  <c:v>3016</c:v>
                </c:pt>
                <c:pt idx="4">
                  <c:v>3010</c:v>
                </c:pt>
              </c:numCache>
            </c:numRef>
          </c:val>
        </c:ser>
        <c:gapWidth val="100"/>
        <c:axId val="157463296"/>
        <c:axId val="157464832"/>
      </c:barChart>
      <c:catAx>
        <c:axId val="157463296"/>
        <c:scaling>
          <c:orientation val="minMax"/>
        </c:scaling>
        <c:axPos val="b"/>
        <c:numFmt formatCode="General" sourceLinked="1"/>
        <c:tickLblPos val="nextTo"/>
        <c:crossAx val="157464832"/>
        <c:crosses val="autoZero"/>
        <c:auto val="1"/>
        <c:lblAlgn val="ctr"/>
        <c:lblOffset val="100"/>
      </c:catAx>
      <c:valAx>
        <c:axId val="157464832"/>
        <c:scaling>
          <c:orientation val="minMax"/>
          <c:min val="0"/>
        </c:scaling>
        <c:axPos val="l"/>
        <c:numFmt formatCode="#,##0" sourceLinked="1"/>
        <c:tickLblPos val="nextTo"/>
        <c:crossAx val="157463296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l">
              <a:defRPr sz="1400"/>
            </a:pPr>
            <a:r>
              <a:rPr lang="en-US" sz="1400"/>
              <a:t>Adhesives Revenues
</a:t>
            </a:r>
            <a:r>
              <a:rPr lang="en-US" sz="1200" b="0"/>
              <a:t>in</a:t>
            </a:r>
            <a:r>
              <a:rPr lang="en-US" sz="1200" b="0" baseline="0"/>
              <a:t> million euros</a:t>
            </a:r>
            <a:r>
              <a:rPr lang="en-US" sz="1200" b="0"/>
              <a:t>, 2005-2009</a:t>
            </a:r>
          </a:p>
        </c:rich>
      </c:tx>
      <c:layout>
        <c:manualLayout>
          <c:xMode val="edge"/>
          <c:yMode val="edge"/>
          <c:x val="6.9865595659602972E-2"/>
          <c:y val="3.968253968253968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948840769903741"/>
          <c:y val="0.26358673915760616"/>
          <c:w val="0.84802456739887544"/>
          <c:h val="0.50603884514435671"/>
        </c:manualLayout>
      </c:layout>
      <c:barChart>
        <c:barDir val="col"/>
        <c:grouping val="clustered"/>
        <c:ser>
          <c:idx val="0"/>
          <c:order val="0"/>
          <c:tx>
            <c:strRef>
              <c:f>'Sector Revenues'!$E$20</c:f>
              <c:strCache>
                <c:ptCount val="1"/>
              </c:strCache>
            </c:strRef>
          </c:tx>
          <c:dLbls>
            <c:showVal val="1"/>
          </c:dLbls>
          <c:cat>
            <c:numRef>
              <c:f>'Sector Revenues'!$K$8:$K$12</c:f>
              <c:numCache>
                <c:formatCode>General</c:formatCode>
                <c:ptCount val="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</c:numCache>
            </c:numRef>
          </c:cat>
          <c:val>
            <c:numRef>
              <c:f>'Sector Revenues'!$L$8:$L$12</c:f>
              <c:numCache>
                <c:formatCode>#,##0</c:formatCode>
                <c:ptCount val="5"/>
                <c:pt idx="0">
                  <c:v>5008</c:v>
                </c:pt>
                <c:pt idx="1">
                  <c:v>5510</c:v>
                </c:pt>
                <c:pt idx="2">
                  <c:v>5711</c:v>
                </c:pt>
                <c:pt idx="3">
                  <c:v>6700</c:v>
                </c:pt>
                <c:pt idx="4">
                  <c:v>6224</c:v>
                </c:pt>
              </c:numCache>
            </c:numRef>
          </c:val>
        </c:ser>
        <c:gapWidth val="100"/>
        <c:axId val="157389952"/>
        <c:axId val="157391488"/>
      </c:barChart>
      <c:catAx>
        <c:axId val="157389952"/>
        <c:scaling>
          <c:orientation val="minMax"/>
        </c:scaling>
        <c:axPos val="b"/>
        <c:numFmt formatCode="General" sourceLinked="1"/>
        <c:tickLblPos val="nextTo"/>
        <c:crossAx val="157391488"/>
        <c:crosses val="autoZero"/>
        <c:auto val="1"/>
        <c:lblAlgn val="ctr"/>
        <c:lblOffset val="100"/>
      </c:catAx>
      <c:valAx>
        <c:axId val="157391488"/>
        <c:scaling>
          <c:orientation val="minMax"/>
          <c:min val="0"/>
        </c:scaling>
        <c:axPos val="l"/>
        <c:numFmt formatCode="#,##0" sourceLinked="1"/>
        <c:tickLblPos val="nextTo"/>
        <c:crossAx val="157389952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Geographic Revenues
in million euros (2005)</a:t>
            </a:r>
          </a:p>
        </c:rich>
      </c:tx>
      <c:layout>
        <c:manualLayout>
          <c:xMode val="edge"/>
          <c:yMode val="edge"/>
          <c:x val="0.53251730173087919"/>
          <c:y val="2.787853886516900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0948840769903739"/>
          <c:y val="0.26358673915760628"/>
          <c:w val="0.84802456739887566"/>
          <c:h val="0.58603893263342188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1.8697411689327356E-2"/>
                  <c:y val="0"/>
                </c:manualLayout>
              </c:layout>
              <c:dLblPos val="bestFit"/>
              <c:showVal val="1"/>
              <c:showCatName val="1"/>
            </c:dLbl>
            <c:dLblPos val="outEnd"/>
            <c:showVal val="1"/>
            <c:showCatName val="1"/>
            <c:showLeaderLines val="1"/>
          </c:dLbls>
          <c:cat>
            <c:strRef>
              <c:f>'By Geography'!$A$8:$A$11</c:f>
              <c:strCache>
                <c:ptCount val="4"/>
                <c:pt idx="0">
                  <c:v>Europe, Africa, Middle East</c:v>
                </c:pt>
                <c:pt idx="1">
                  <c:v>North America</c:v>
                </c:pt>
                <c:pt idx="2">
                  <c:v>Latin America</c:v>
                </c:pt>
                <c:pt idx="3">
                  <c:v>Asia-Pacific</c:v>
                </c:pt>
              </c:strCache>
            </c:strRef>
          </c:cat>
          <c:val>
            <c:numRef>
              <c:f>'By Geography'!$B$8:$B$11</c:f>
              <c:numCache>
                <c:formatCode>0.0%</c:formatCode>
                <c:ptCount val="4"/>
                <c:pt idx="0">
                  <c:v>0.63877992154351138</c:v>
                </c:pt>
                <c:pt idx="1">
                  <c:v>0.21783684252661917</c:v>
                </c:pt>
                <c:pt idx="2">
                  <c:v>5.4919542070290608E-2</c:v>
                </c:pt>
                <c:pt idx="3">
                  <c:v>8.846369385957889E-2</c:v>
                </c:pt>
              </c:numCache>
            </c:numRef>
          </c:val>
        </c:ser>
        <c:firstSliceAng val="0"/>
      </c:pieChart>
    </c:plotArea>
    <c:plotVisOnly val="1"/>
    <c:dispBlanksAs val="zero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Geographic Revenues
in million euros (2009)</a:t>
            </a:r>
          </a:p>
        </c:rich>
      </c:tx>
      <c:layout>
        <c:manualLayout>
          <c:xMode val="edge"/>
          <c:yMode val="edge"/>
          <c:x val="0.53251730173087919"/>
          <c:y val="1.6001269402657531E-2"/>
        </c:manualLayout>
      </c:layout>
      <c:overlay val="1"/>
    </c:title>
    <c:plotArea>
      <c:layout>
        <c:manualLayout>
          <c:layoutTarget val="inner"/>
          <c:xMode val="edge"/>
          <c:yMode val="edge"/>
          <c:x val="0.26047437836258996"/>
          <c:y val="0.29130047683651888"/>
          <c:w val="0.84802456739887566"/>
          <c:h val="0.58603893263342188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</c:spPr>
          <c:dLbls>
            <c:dLblPos val="outEnd"/>
            <c:showVal val="1"/>
            <c:showCatName val="1"/>
            <c:showLeaderLines val="1"/>
          </c:dLbls>
          <c:cat>
            <c:strRef>
              <c:f>'By Geography'!$A$8:$A$11</c:f>
              <c:strCache>
                <c:ptCount val="4"/>
                <c:pt idx="0">
                  <c:v>Europe, Africa, Middle East</c:v>
                </c:pt>
                <c:pt idx="1">
                  <c:v>North America</c:v>
                </c:pt>
                <c:pt idx="2">
                  <c:v>Latin America</c:v>
                </c:pt>
                <c:pt idx="3">
                  <c:v>Asia-Pacific</c:v>
                </c:pt>
              </c:strCache>
            </c:strRef>
          </c:cat>
          <c:val>
            <c:numRef>
              <c:f>'By Geography'!$F$8:$F$11</c:f>
              <c:numCache>
                <c:formatCode>0.0%</c:formatCode>
                <c:ptCount val="4"/>
                <c:pt idx="0">
                  <c:v>0.62373718476390028</c:v>
                </c:pt>
                <c:pt idx="1">
                  <c:v>0.19052607947317218</c:v>
                </c:pt>
                <c:pt idx="2">
                  <c:v>6.1737633764873158E-2</c:v>
                </c:pt>
                <c:pt idx="3">
                  <c:v>0.12399910199805433</c:v>
                </c:pt>
              </c:numCache>
            </c:numRef>
          </c:val>
        </c:ser>
        <c:firstSliceAng val="0"/>
      </c:pieChart>
    </c:plotArea>
    <c:plotVisOnly val="1"/>
    <c:dispBlanksAs val="zero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</xdr:colOff>
      <xdr:row>3</xdr:row>
      <xdr:rowOff>30692</xdr:rowOff>
    </xdr:from>
    <xdr:to>
      <xdr:col>12</xdr:col>
      <xdr:colOff>612774</xdr:colOff>
      <xdr:row>19</xdr:row>
      <xdr:rowOff>183092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21</xdr:row>
      <xdr:rowOff>0</xdr:rowOff>
    </xdr:from>
    <xdr:to>
      <xdr:col>12</xdr:col>
      <xdr:colOff>604308</xdr:colOff>
      <xdr:row>37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0.79659</cdr:x>
      <cdr:y>0.04993</cdr:y>
    </cdr:from>
    <cdr:to>
      <cdr:x>0.92125</cdr:x>
      <cdr:y>0.13591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15242" y="159808"/>
          <a:ext cx="534459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CAGR</a:t>
          </a:r>
        </a:p>
      </cdr:txBody>
    </cdr:sp>
  </cdr:relSizeAnchor>
  <cdr:relSizeAnchor xmlns:cdr="http://schemas.openxmlformats.org/drawingml/2006/chartDrawing">
    <cdr:from>
      <cdr:x>0.79487</cdr:x>
      <cdr:y>0.10913</cdr:y>
    </cdr:from>
    <cdr:to>
      <cdr:x>0.91953</cdr:x>
      <cdr:y>0.19511</cdr:y>
    </cdr:to>
    <cdr:sp macro="" textlink="Henkel!$B$14">
      <cdr:nvSpPr>
        <cdr:cNvPr id="4" name="TextBox 1"/>
        <cdr:cNvSpPr txBox="1"/>
      </cdr:nvSpPr>
      <cdr:spPr>
        <a:xfrm xmlns:a="http://schemas.openxmlformats.org/drawingml/2006/main">
          <a:off x="3407833" y="349250"/>
          <a:ext cx="534459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1F86B00-1E2E-40C1-893D-CA9B64108AD3}" type="TxLink">
            <a:rPr lang="en-US" sz="1100" b="0"/>
            <a:pPr algn="ctr"/>
            <a:t>3.2%</a:t>
          </a:fld>
          <a:endParaRPr lang="en-US" sz="1100" b="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0.80474</cdr:x>
      <cdr:y>0.12235</cdr:y>
    </cdr:from>
    <cdr:to>
      <cdr:x>0.9294</cdr:x>
      <cdr:y>0.20833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450167" y="391583"/>
          <a:ext cx="534459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/>
            <a:t>CAGR</a:t>
          </a:r>
        </a:p>
      </cdr:txBody>
    </cdr:sp>
  </cdr:relSizeAnchor>
  <cdr:relSizeAnchor xmlns:cdr="http://schemas.openxmlformats.org/drawingml/2006/chartDrawing">
    <cdr:from>
      <cdr:x>0.80474</cdr:x>
      <cdr:y>0.19511</cdr:y>
    </cdr:from>
    <cdr:to>
      <cdr:x>0.9294</cdr:x>
      <cdr:y>0.28108</cdr:y>
    </cdr:to>
    <cdr:sp macro="" textlink="Henkel!$E$14">
      <cdr:nvSpPr>
        <cdr:cNvPr id="6" name="TextBox 1"/>
        <cdr:cNvSpPr txBox="1"/>
      </cdr:nvSpPr>
      <cdr:spPr>
        <a:xfrm xmlns:a="http://schemas.openxmlformats.org/drawingml/2006/main">
          <a:off x="3450167" y="624417"/>
          <a:ext cx="534459" cy="27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AE87412-6C9D-4C18-9805-50F2A1234FF0}" type="TxLink">
            <a:rPr lang="en-US" sz="1100" b="0"/>
            <a:pPr algn="ctr"/>
            <a:t>-1.8%</a:t>
          </a:fld>
          <a:endParaRPr lang="en-US" sz="1100" b="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3</xdr:row>
      <xdr:rowOff>9524</xdr:rowOff>
    </xdr:from>
    <xdr:to>
      <xdr:col>11</xdr:col>
      <xdr:colOff>63500</xdr:colOff>
      <xdr:row>19</xdr:row>
      <xdr:rowOff>137583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16</xdr:row>
      <xdr:rowOff>20107</xdr:rowOff>
    </xdr:from>
    <xdr:to>
      <xdr:col>7</xdr:col>
      <xdr:colOff>612775</xdr:colOff>
      <xdr:row>35</xdr:row>
      <xdr:rowOff>179916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15</xdr:row>
      <xdr:rowOff>190499</xdr:rowOff>
    </xdr:from>
    <xdr:to>
      <xdr:col>15</xdr:col>
      <xdr:colOff>244474</xdr:colOff>
      <xdr:row>35</xdr:row>
      <xdr:rowOff>169332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529166</xdr:colOff>
      <xdr:row>16</xdr:row>
      <xdr:rowOff>10584</xdr:rowOff>
    </xdr:from>
    <xdr:to>
      <xdr:col>22</xdr:col>
      <xdr:colOff>519641</xdr:colOff>
      <xdr:row>36</xdr:row>
      <xdr:rowOff>10584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0.0079</cdr:x>
      <cdr:y>0.87006</cdr:y>
    </cdr:from>
    <cdr:to>
      <cdr:x>0.98297</cdr:x>
      <cdr:y>0.94959</cdr:y>
    </cdr:to>
    <cdr:sp macro="" textlink="'Sector Revenues'!$B$39">
      <cdr:nvSpPr>
        <cdr:cNvPr id="2" name="TextBox 1"/>
        <cdr:cNvSpPr txBox="1"/>
      </cdr:nvSpPr>
      <cdr:spPr>
        <a:xfrm xmlns:a="http://schemas.openxmlformats.org/drawingml/2006/main">
          <a:off x="33865" y="3288242"/>
          <a:ext cx="4180417" cy="300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AEA5C2AE-63AD-498A-9272-36738213E0EA}" type="TxLink">
            <a:rPr lang="en-US" sz="1000" b="1"/>
            <a:pPr/>
            <a:t>Margin      10.6%               10.9%               11.1%               10.5%               12.1%</a:t>
          </a:fld>
          <a:endParaRPr lang="en-US" sz="1000" b="1"/>
        </a:p>
      </cdr:txBody>
    </cdr:sp>
  </cdr:relSizeAnchor>
  <cdr:relSizeAnchor xmlns:cdr="http://schemas.openxmlformats.org/drawingml/2006/chartDrawing">
    <cdr:from>
      <cdr:x>0.80276</cdr:x>
      <cdr:y>0.04789</cdr:y>
    </cdr:from>
    <cdr:to>
      <cdr:x>0.92372</cdr:x>
      <cdr:y>0.1235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41699" y="180976"/>
          <a:ext cx="51858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/>
            <a:t>CAGR</a:t>
          </a:r>
        </a:p>
      </cdr:txBody>
    </cdr:sp>
  </cdr:relSizeAnchor>
  <cdr:relSizeAnchor xmlns:cdr="http://schemas.openxmlformats.org/drawingml/2006/chartDrawing">
    <cdr:from>
      <cdr:x>0.81017</cdr:x>
      <cdr:y>0.09829</cdr:y>
    </cdr:from>
    <cdr:to>
      <cdr:x>0.91138</cdr:x>
      <cdr:y>0.1795</cdr:y>
    </cdr:to>
    <cdr:sp macro="" textlink="'Sector Revenues'!$B$14">
      <cdr:nvSpPr>
        <cdr:cNvPr id="4" name="TextBox 3"/>
        <cdr:cNvSpPr txBox="1"/>
      </cdr:nvSpPr>
      <cdr:spPr>
        <a:xfrm xmlns:a="http://schemas.openxmlformats.org/drawingml/2006/main">
          <a:off x="3473448" y="371477"/>
          <a:ext cx="433917" cy="306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B82FCAB0-7A0E-4883-B13C-86BF2F7EFF8C}" type="TxLink">
            <a:rPr lang="en-US" sz="1100"/>
            <a:pPr/>
            <a:t>0.2%</a:t>
          </a:fld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0.82202</cdr:x>
      <cdr:y>0.0419</cdr:y>
    </cdr:from>
    <cdr:to>
      <cdr:x>0.94298</cdr:x>
      <cdr:y>0.11732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50" y="158750"/>
          <a:ext cx="51858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/>
            <a:t>CAGR</a:t>
          </a:r>
        </a:p>
      </cdr:txBody>
    </cdr:sp>
  </cdr:relSizeAnchor>
  <cdr:relSizeAnchor xmlns:cdr="http://schemas.openxmlformats.org/drawingml/2006/chartDrawing">
    <cdr:from>
      <cdr:x>0.83436</cdr:x>
      <cdr:y>0.09497</cdr:y>
    </cdr:from>
    <cdr:to>
      <cdr:x>0.93557</cdr:x>
      <cdr:y>0.17598</cdr:y>
    </cdr:to>
    <cdr:sp macro="" textlink="'Sector Revenues'!$G$14">
      <cdr:nvSpPr>
        <cdr:cNvPr id="3" name="TextBox 1"/>
        <cdr:cNvSpPr txBox="1"/>
      </cdr:nvSpPr>
      <cdr:spPr>
        <a:xfrm xmlns:a="http://schemas.openxmlformats.org/drawingml/2006/main">
          <a:off x="3577167" y="359833"/>
          <a:ext cx="433917" cy="306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3D646D9F-7442-46F3-AF52-A9525EEABA11}" type="TxLink">
            <a:rPr lang="en-US" sz="1100"/>
            <a:pPr/>
            <a:t>3.4%</a:t>
          </a:fld>
          <a:endParaRPr lang="en-US" sz="1100"/>
        </a:p>
      </cdr:txBody>
    </cdr:sp>
  </cdr:relSizeAnchor>
  <cdr:relSizeAnchor xmlns:cdr="http://schemas.openxmlformats.org/drawingml/2006/chartDrawing">
    <cdr:from>
      <cdr:x>0.01481</cdr:x>
      <cdr:y>0.87151</cdr:y>
    </cdr:from>
    <cdr:to>
      <cdr:x>0.98988</cdr:x>
      <cdr:y>0.95084</cdr:y>
    </cdr:to>
    <cdr:sp macro="" textlink="'Sector Revenues'!$B$40">
      <cdr:nvSpPr>
        <cdr:cNvPr id="4" name="TextBox 1"/>
        <cdr:cNvSpPr txBox="1"/>
      </cdr:nvSpPr>
      <cdr:spPr>
        <a:xfrm xmlns:a="http://schemas.openxmlformats.org/drawingml/2006/main">
          <a:off x="63500" y="3302000"/>
          <a:ext cx="4180417" cy="300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99D08A3E-50EF-411A-95FA-040026CC9D49}" type="TxLink">
            <a:rPr lang="en-US" sz="1000" b="1"/>
            <a:pPr/>
            <a:t>Margin      12.2%               12.5%               12.5%               12.5%               12.9%</a:t>
          </a:fld>
          <a:endParaRPr lang="en-US" sz="10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0.81955</cdr:x>
      <cdr:y>0.04444</cdr:y>
    </cdr:from>
    <cdr:to>
      <cdr:x>0.94051</cdr:x>
      <cdr:y>0.11944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13666" y="169333"/>
          <a:ext cx="51858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/>
            <a:t>CAGR</a:t>
          </a:r>
        </a:p>
      </cdr:txBody>
    </cdr:sp>
  </cdr:relSizeAnchor>
  <cdr:relSizeAnchor xmlns:cdr="http://schemas.openxmlformats.org/drawingml/2006/chartDrawing">
    <cdr:from>
      <cdr:x>0.82942</cdr:x>
      <cdr:y>0.09167</cdr:y>
    </cdr:from>
    <cdr:to>
      <cdr:x>0.93063</cdr:x>
      <cdr:y>0.17222</cdr:y>
    </cdr:to>
    <cdr:sp macro="" textlink="'Sector Revenues'!$L$14">
      <cdr:nvSpPr>
        <cdr:cNvPr id="3" name="TextBox 1"/>
        <cdr:cNvSpPr txBox="1"/>
      </cdr:nvSpPr>
      <cdr:spPr>
        <a:xfrm xmlns:a="http://schemas.openxmlformats.org/drawingml/2006/main">
          <a:off x="3556000" y="349250"/>
          <a:ext cx="433917" cy="3069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48C95469-3506-4C79-8A27-290F1D97EF37}" type="TxLink">
            <a:rPr lang="en-US" sz="1100"/>
            <a:pPr/>
            <a:t>5.6%</a:t>
          </a:fld>
          <a:endParaRPr lang="en-US" sz="1100"/>
        </a:p>
      </cdr:txBody>
    </cdr:sp>
  </cdr:relSizeAnchor>
  <cdr:relSizeAnchor xmlns:cdr="http://schemas.openxmlformats.org/drawingml/2006/chartDrawing">
    <cdr:from>
      <cdr:x>0.01481</cdr:x>
      <cdr:y>0.85833</cdr:y>
    </cdr:from>
    <cdr:to>
      <cdr:x>0.98988</cdr:x>
      <cdr:y>0.93722</cdr:y>
    </cdr:to>
    <cdr:sp macro="" textlink="'Sector Revenues'!$B$41">
      <cdr:nvSpPr>
        <cdr:cNvPr id="4" name="TextBox 1"/>
        <cdr:cNvSpPr txBox="1"/>
      </cdr:nvSpPr>
      <cdr:spPr>
        <a:xfrm xmlns:a="http://schemas.openxmlformats.org/drawingml/2006/main">
          <a:off x="63500" y="3270250"/>
          <a:ext cx="4180417" cy="3005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4AA1BE1E-B812-4E0E-A137-32D44996A71C}" type="TxLink">
            <a:rPr lang="en-US" sz="1000" b="1"/>
            <a:pPr/>
            <a:t>Margin      10.6%               10.5%               10.9%               9.8%               4.7%</a:t>
          </a:fld>
          <a:endParaRPr lang="en-US" sz="10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1</xdr:row>
      <xdr:rowOff>9525</xdr:rowOff>
    </xdr:from>
    <xdr:to>
      <xdr:col>13</xdr:col>
      <xdr:colOff>581025</xdr:colOff>
      <xdr:row>17</xdr:row>
      <xdr:rowOff>169333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243418</xdr:colOff>
      <xdr:row>18</xdr:row>
      <xdr:rowOff>84667</xdr:rowOff>
    </xdr:from>
    <xdr:to>
      <xdr:col>13</xdr:col>
      <xdr:colOff>570443</xdr:colOff>
      <xdr:row>35</xdr:row>
      <xdr:rowOff>53975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4"/>
  <sheetViews>
    <sheetView tabSelected="1" zoomScale="90" zoomScaleNormal="90" workbookViewId="0">
      <selection activeCell="A2" sqref="A2"/>
    </sheetView>
  </sheetViews>
  <sheetFormatPr defaultRowHeight="15"/>
  <cols>
    <col min="1" max="1" width="8.140625" customWidth="1"/>
  </cols>
  <sheetData>
    <row r="2" spans="1:5">
      <c r="A2" s="3" t="s">
        <v>24</v>
      </c>
    </row>
    <row r="3" spans="1:5">
      <c r="A3" t="s">
        <v>25</v>
      </c>
    </row>
    <row r="5" spans="1:5">
      <c r="A5" s="48" t="s">
        <v>6</v>
      </c>
      <c r="B5" s="48"/>
      <c r="D5" s="48" t="s">
        <v>32</v>
      </c>
      <c r="E5" s="48"/>
    </row>
    <row r="7" spans="1:5">
      <c r="A7" s="11" t="s">
        <v>5</v>
      </c>
      <c r="B7" s="1" t="s">
        <v>7</v>
      </c>
      <c r="D7" s="11" t="s">
        <v>5</v>
      </c>
      <c r="E7" s="1" t="s">
        <v>7</v>
      </c>
    </row>
    <row r="8" spans="1:5">
      <c r="A8" s="12">
        <v>2005</v>
      </c>
      <c r="B8" s="4">
        <v>11974</v>
      </c>
      <c r="D8" s="12">
        <v>2005</v>
      </c>
      <c r="E8" s="4">
        <v>1162</v>
      </c>
    </row>
    <row r="9" spans="1:5">
      <c r="A9" s="12">
        <v>2006</v>
      </c>
      <c r="B9" s="4">
        <v>12740</v>
      </c>
      <c r="D9" s="12">
        <v>2006</v>
      </c>
      <c r="E9" s="4">
        <v>1296</v>
      </c>
    </row>
    <row r="10" spans="1:5">
      <c r="A10" s="12">
        <v>2007</v>
      </c>
      <c r="B10" s="4">
        <v>13074</v>
      </c>
      <c r="D10" s="12">
        <v>2007</v>
      </c>
      <c r="E10" s="4">
        <v>1344</v>
      </c>
    </row>
    <row r="11" spans="1:5">
      <c r="A11" s="12">
        <v>2008</v>
      </c>
      <c r="B11" s="4">
        <v>14131</v>
      </c>
      <c r="D11" s="12">
        <v>2008</v>
      </c>
      <c r="E11" s="4">
        <v>779</v>
      </c>
    </row>
    <row r="12" spans="1:5">
      <c r="A12" s="12">
        <v>2009</v>
      </c>
      <c r="B12" s="4">
        <v>13573</v>
      </c>
      <c r="D12" s="12">
        <v>2009</v>
      </c>
      <c r="E12" s="4">
        <v>1080</v>
      </c>
    </row>
    <row r="14" spans="1:5">
      <c r="A14" s="12" t="s">
        <v>26</v>
      </c>
      <c r="B14" s="14">
        <f>(B12/B8)^(1/4)-1</f>
        <v>3.1832371555871486E-2</v>
      </c>
      <c r="D14" s="12" t="s">
        <v>26</v>
      </c>
      <c r="E14" s="14">
        <f>(E12/E8)^(1/4)-1</f>
        <v>-1.8129059407640313E-2</v>
      </c>
    </row>
  </sheetData>
  <mergeCells count="2">
    <mergeCell ref="A5:B5"/>
    <mergeCell ref="D5:E5"/>
  </mergeCell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9"/>
  <sheetViews>
    <sheetView zoomScale="90" zoomScaleNormal="90" workbookViewId="0">
      <selection activeCell="A2" sqref="A2"/>
    </sheetView>
  </sheetViews>
  <sheetFormatPr defaultRowHeight="15"/>
  <cols>
    <col min="1" max="1" width="18" customWidth="1"/>
    <col min="2" max="4" width="10.85546875" customWidth="1"/>
  </cols>
  <sheetData>
    <row r="2" spans="1:4">
      <c r="A2" s="3" t="s">
        <v>24</v>
      </c>
    </row>
    <row r="3" spans="1:4">
      <c r="A3" t="s">
        <v>25</v>
      </c>
    </row>
    <row r="5" spans="1:4">
      <c r="A5" s="33" t="s">
        <v>42</v>
      </c>
      <c r="D5">
        <v>2009</v>
      </c>
    </row>
    <row r="7" spans="1:4">
      <c r="A7" s="2" t="s">
        <v>41</v>
      </c>
      <c r="B7" s="1" t="s">
        <v>4</v>
      </c>
      <c r="C7" s="1" t="s">
        <v>3</v>
      </c>
      <c r="D7" s="1" t="s">
        <v>2</v>
      </c>
    </row>
    <row r="8" spans="1:4">
      <c r="A8" t="s">
        <v>1</v>
      </c>
      <c r="B8" s="4">
        <v>4129</v>
      </c>
      <c r="C8" s="4">
        <v>3010</v>
      </c>
      <c r="D8" s="4">
        <v>6224</v>
      </c>
    </row>
    <row r="9" spans="1:4">
      <c r="A9" s="33" t="s">
        <v>43</v>
      </c>
      <c r="B9" s="4">
        <v>530</v>
      </c>
      <c r="C9" s="4">
        <v>387</v>
      </c>
      <c r="D9" s="4">
        <v>290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47"/>
  <sheetViews>
    <sheetView zoomScale="90" zoomScaleNormal="90" workbookViewId="0">
      <selection activeCell="A2" sqref="A2"/>
    </sheetView>
  </sheetViews>
  <sheetFormatPr defaultRowHeight="15"/>
  <cols>
    <col min="1" max="1" width="8.140625" style="22" customWidth="1"/>
    <col min="2" max="16384" width="9.140625" style="22"/>
  </cols>
  <sheetData>
    <row r="2" spans="1:14">
      <c r="A2" s="21" t="s">
        <v>24</v>
      </c>
      <c r="M2" s="28" t="s">
        <v>36</v>
      </c>
      <c r="N2" s="22" t="str">
        <f>"               "</f>
        <v xml:space="preserve">               </v>
      </c>
    </row>
    <row r="3" spans="1:14">
      <c r="A3" s="22" t="s">
        <v>25</v>
      </c>
    </row>
    <row r="5" spans="1:14">
      <c r="A5" s="49" t="s">
        <v>4</v>
      </c>
      <c r="B5" s="49"/>
      <c r="C5" s="49"/>
      <c r="D5" s="49"/>
      <c r="F5" s="49" t="s">
        <v>3</v>
      </c>
      <c r="G5" s="49"/>
      <c r="H5" s="49"/>
      <c r="I5" s="49"/>
      <c r="K5" s="49" t="s">
        <v>2</v>
      </c>
      <c r="L5" s="49"/>
      <c r="M5" s="49"/>
      <c r="N5" s="49"/>
    </row>
    <row r="7" spans="1:14">
      <c r="A7" s="23" t="s">
        <v>35</v>
      </c>
      <c r="B7" s="20" t="s">
        <v>34</v>
      </c>
      <c r="C7" s="20" t="s">
        <v>0</v>
      </c>
      <c r="D7" s="20" t="s">
        <v>33</v>
      </c>
      <c r="F7" s="23" t="s">
        <v>35</v>
      </c>
      <c r="G7" s="20" t="s">
        <v>34</v>
      </c>
      <c r="H7" s="20" t="s">
        <v>0</v>
      </c>
      <c r="I7" s="20" t="s">
        <v>33</v>
      </c>
      <c r="K7" s="23" t="s">
        <v>35</v>
      </c>
      <c r="L7" s="20" t="s">
        <v>34</v>
      </c>
      <c r="M7" s="20" t="s">
        <v>0</v>
      </c>
      <c r="N7" s="20" t="s">
        <v>33</v>
      </c>
    </row>
    <row r="8" spans="1:14">
      <c r="A8" s="24">
        <v>2005</v>
      </c>
      <c r="B8" s="25">
        <v>4088</v>
      </c>
      <c r="C8" s="26">
        <v>433</v>
      </c>
      <c r="D8" s="27">
        <f>C8/B8</f>
        <v>0.10591976516634051</v>
      </c>
      <c r="F8" s="24">
        <v>2005</v>
      </c>
      <c r="G8" s="25">
        <v>2629</v>
      </c>
      <c r="H8" s="26">
        <v>321</v>
      </c>
      <c r="I8" s="27">
        <f>H8/G8</f>
        <v>0.12209965766451122</v>
      </c>
      <c r="K8" s="24">
        <v>2005</v>
      </c>
      <c r="L8" s="25">
        <v>5008</v>
      </c>
      <c r="M8" s="26">
        <v>530</v>
      </c>
      <c r="N8" s="27">
        <f>M8/L8</f>
        <v>0.10583067092651757</v>
      </c>
    </row>
    <row r="9" spans="1:14">
      <c r="A9" s="24">
        <v>2006</v>
      </c>
      <c r="B9" s="25">
        <v>4117</v>
      </c>
      <c r="C9" s="26">
        <v>449</v>
      </c>
      <c r="D9" s="27">
        <f t="shared" ref="D9:D12" si="0">C9/B9</f>
        <v>0.10905999514209376</v>
      </c>
      <c r="F9" s="24">
        <v>2006</v>
      </c>
      <c r="G9" s="25">
        <v>2864</v>
      </c>
      <c r="H9" s="26">
        <v>359</v>
      </c>
      <c r="I9" s="27">
        <f t="shared" ref="I9:I12" si="1">H9/G9</f>
        <v>0.12534916201117319</v>
      </c>
      <c r="K9" s="24">
        <v>2006</v>
      </c>
      <c r="L9" s="25">
        <v>5510</v>
      </c>
      <c r="M9" s="26">
        <v>579</v>
      </c>
      <c r="N9" s="27">
        <f t="shared" ref="N9:N12" si="2">M9/L9</f>
        <v>0.10508166969147005</v>
      </c>
    </row>
    <row r="10" spans="1:14">
      <c r="A10" s="24">
        <v>2007</v>
      </c>
      <c r="B10" s="25">
        <v>4148</v>
      </c>
      <c r="C10" s="26">
        <v>459</v>
      </c>
      <c r="D10" s="27">
        <f t="shared" si="0"/>
        <v>0.11065573770491803</v>
      </c>
      <c r="F10" s="24">
        <v>2007</v>
      </c>
      <c r="G10" s="25">
        <v>2972</v>
      </c>
      <c r="H10" s="26">
        <v>372</v>
      </c>
      <c r="I10" s="27">
        <f t="shared" si="1"/>
        <v>0.12516823687752354</v>
      </c>
      <c r="K10" s="24">
        <v>2007</v>
      </c>
      <c r="L10" s="25">
        <v>5711</v>
      </c>
      <c r="M10" s="26">
        <v>621</v>
      </c>
      <c r="N10" s="27">
        <f t="shared" si="2"/>
        <v>0.10873752407634389</v>
      </c>
    </row>
    <row r="11" spans="1:14">
      <c r="A11" s="24">
        <v>2008</v>
      </c>
      <c r="B11" s="25">
        <v>4172</v>
      </c>
      <c r="C11" s="26">
        <v>439</v>
      </c>
      <c r="D11" s="27">
        <f t="shared" si="0"/>
        <v>0.10522531160115053</v>
      </c>
      <c r="F11" s="24">
        <v>2008</v>
      </c>
      <c r="G11" s="25">
        <v>3016</v>
      </c>
      <c r="H11" s="26">
        <v>376</v>
      </c>
      <c r="I11" s="27">
        <f t="shared" si="1"/>
        <v>0.12466843501326259</v>
      </c>
      <c r="K11" s="24">
        <v>2008</v>
      </c>
      <c r="L11" s="25">
        <v>6700</v>
      </c>
      <c r="M11" s="26">
        <v>658</v>
      </c>
      <c r="N11" s="27">
        <f t="shared" si="2"/>
        <v>9.8208955223880595E-2</v>
      </c>
    </row>
    <row r="12" spans="1:14">
      <c r="A12" s="24">
        <v>2009</v>
      </c>
      <c r="B12" s="25">
        <v>4129</v>
      </c>
      <c r="C12" s="26">
        <v>501</v>
      </c>
      <c r="D12" s="27">
        <f t="shared" si="0"/>
        <v>0.12133688544441754</v>
      </c>
      <c r="F12" s="24">
        <v>2009</v>
      </c>
      <c r="G12" s="25">
        <v>3010</v>
      </c>
      <c r="H12" s="26">
        <v>387</v>
      </c>
      <c r="I12" s="27">
        <f t="shared" si="1"/>
        <v>0.12857142857142856</v>
      </c>
      <c r="K12" s="24">
        <v>2009</v>
      </c>
      <c r="L12" s="25">
        <v>6224</v>
      </c>
      <c r="M12" s="26">
        <v>290</v>
      </c>
      <c r="N12" s="27">
        <f t="shared" si="2"/>
        <v>4.6593830334190234E-2</v>
      </c>
    </row>
    <row r="14" spans="1:14">
      <c r="A14" s="24" t="s">
        <v>26</v>
      </c>
      <c r="B14" s="27">
        <f>(B12/B8)^(1/4)-1</f>
        <v>2.4979632248744998E-3</v>
      </c>
      <c r="C14" s="27">
        <f>(C12/C8)^(1/4)-1</f>
        <v>3.7140174565127637E-2</v>
      </c>
      <c r="F14" s="24" t="s">
        <v>26</v>
      </c>
      <c r="G14" s="27">
        <f>(G12/G8)^(1/4)-1</f>
        <v>3.4413017776016686E-2</v>
      </c>
      <c r="H14" s="27">
        <f>(H12/H8)^(1/4)-1</f>
        <v>4.7855707226054367E-2</v>
      </c>
      <c r="K14" s="24" t="s">
        <v>26</v>
      </c>
      <c r="L14" s="27">
        <f>(L12/L8)^(1/4)-1</f>
        <v>5.5847791723139695E-2</v>
      </c>
      <c r="M14" s="27">
        <f>(M12/M8)^(1/4)-1</f>
        <v>-0.13993647044847402</v>
      </c>
    </row>
    <row r="38" spans="1:8">
      <c r="A38" s="21" t="s">
        <v>40</v>
      </c>
    </row>
    <row r="39" spans="1:8">
      <c r="A39" s="22" t="s">
        <v>37</v>
      </c>
      <c r="B39" s="22" t="str">
        <f>"Margin      " &amp; TEXT(D8, "0.0%") &amp; $N$2 &amp; TEXT(D9, "0.0%")&amp;$N$2 &amp; TEXT(D10, "0.0%")&amp; $N$2 &amp;TEXT(D11, "0.0%")&amp; $N$2 &amp;TEXT(D12, "0.0%")</f>
        <v>Margin      10.6%               10.9%               11.1%               10.5%               12.1%</v>
      </c>
    </row>
    <row r="40" spans="1:8">
      <c r="A40" s="22" t="s">
        <v>38</v>
      </c>
      <c r="B40" s="22" t="str">
        <f>"Margin      " &amp; TEXT(I8, "0.0%") &amp; $N$2 &amp; TEXT(I9, "0.0%")&amp;$N$2 &amp; TEXT(I10, "0.0%")&amp; $N$2 &amp;TEXT(I11, "0.0%")&amp; $N$2 &amp;TEXT(I12, "0.0%")</f>
        <v>Margin      12.2%               12.5%               12.5%               12.5%               12.9%</v>
      </c>
    </row>
    <row r="41" spans="1:8">
      <c r="A41" s="22" t="s">
        <v>39</v>
      </c>
      <c r="B41" s="22" t="str">
        <f>"Margin      " &amp; TEXT(N8, "0.0%") &amp; $N$2 &amp; TEXT(N9, "0.0%")&amp;$N$2 &amp; TEXT(N10, "0.0%")&amp; $N$2 &amp;TEXT(N11, "0.0%")&amp; $N$2 &amp;TEXT(N12, "0.0%")</f>
        <v>Margin      10.6%               10.5%               10.9%               9.8%               4.7%</v>
      </c>
    </row>
    <row r="45" spans="1:8">
      <c r="D45" s="31"/>
      <c r="E45" s="31"/>
      <c r="F45" s="31"/>
      <c r="G45" s="31"/>
      <c r="H45" s="31"/>
    </row>
    <row r="46" spans="1:8">
      <c r="D46" s="31"/>
      <c r="E46" s="31"/>
      <c r="F46" s="31"/>
      <c r="G46" s="31"/>
      <c r="H46" s="31"/>
    </row>
    <row r="47" spans="1:8">
      <c r="D47" s="26"/>
      <c r="E47" s="26"/>
      <c r="F47" s="26"/>
      <c r="G47" s="26"/>
      <c r="H47" s="26"/>
    </row>
  </sheetData>
  <mergeCells count="3">
    <mergeCell ref="K5:N5"/>
    <mergeCell ref="A5:D5"/>
    <mergeCell ref="F5:I5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J32"/>
  <sheetViews>
    <sheetView zoomScale="90" zoomScaleNormal="90" workbookViewId="0">
      <selection activeCell="A2" sqref="A2"/>
    </sheetView>
  </sheetViews>
  <sheetFormatPr defaultRowHeight="15"/>
  <cols>
    <col min="1" max="1" width="32.28515625" customWidth="1"/>
    <col min="2" max="2" width="10.140625" bestFit="1" customWidth="1"/>
    <col min="3" max="5" width="10" customWidth="1"/>
    <col min="6" max="6" width="9.28515625" bestFit="1" customWidth="1"/>
  </cols>
  <sheetData>
    <row r="2" spans="1:6">
      <c r="A2" s="3" t="s">
        <v>24</v>
      </c>
    </row>
    <row r="3" spans="1:6">
      <c r="A3" t="s">
        <v>25</v>
      </c>
    </row>
    <row r="5" spans="1:6">
      <c r="A5" s="13" t="s">
        <v>31</v>
      </c>
    </row>
    <row r="7" spans="1:6">
      <c r="A7" s="2" t="s">
        <v>28</v>
      </c>
      <c r="B7" s="2">
        <v>2005</v>
      </c>
      <c r="C7" s="2">
        <f>B7+1</f>
        <v>2006</v>
      </c>
      <c r="D7" s="2">
        <f>C7+1</f>
        <v>2007</v>
      </c>
      <c r="E7" s="2">
        <f>D7+1</f>
        <v>2008</v>
      </c>
      <c r="F7" s="2">
        <f>E7+1</f>
        <v>2009</v>
      </c>
    </row>
    <row r="8" spans="1:6">
      <c r="A8" t="s">
        <v>10</v>
      </c>
      <c r="B8" s="15">
        <v>0.63877992154351138</v>
      </c>
      <c r="C8" s="15"/>
      <c r="D8" s="15"/>
      <c r="E8" s="15"/>
      <c r="F8" s="15">
        <v>0.62373718476390028</v>
      </c>
    </row>
    <row r="9" spans="1:6">
      <c r="A9" t="s">
        <v>27</v>
      </c>
      <c r="B9" s="15">
        <v>0.21783684252661917</v>
      </c>
      <c r="C9" s="15"/>
      <c r="D9" s="15"/>
      <c r="E9" s="15"/>
      <c r="F9" s="15">
        <v>0.19052607947317218</v>
      </c>
    </row>
    <row r="10" spans="1:6">
      <c r="A10" t="s">
        <v>9</v>
      </c>
      <c r="B10" s="15">
        <v>5.4919542070290608E-2</v>
      </c>
      <c r="C10" s="15"/>
      <c r="D10" s="15"/>
      <c r="E10" s="15"/>
      <c r="F10" s="15">
        <v>6.1737633764873158E-2</v>
      </c>
    </row>
    <row r="11" spans="1:6">
      <c r="A11" t="s">
        <v>8</v>
      </c>
      <c r="B11" s="15">
        <v>8.846369385957889E-2</v>
      </c>
      <c r="C11" s="15"/>
      <c r="D11" s="15"/>
      <c r="E11" s="15"/>
      <c r="F11" s="15">
        <v>0.12399910199805433</v>
      </c>
    </row>
    <row r="12" spans="1:6" ht="15.75" thickBot="1">
      <c r="A12" s="16" t="s">
        <v>29</v>
      </c>
      <c r="B12" s="17">
        <f>SUM(B8:B11)</f>
        <v>1</v>
      </c>
      <c r="C12" s="17"/>
      <c r="D12" s="17"/>
      <c r="E12" s="17"/>
      <c r="F12" s="17">
        <f>SUM(F8:F11)</f>
        <v>0.99999999999999989</v>
      </c>
    </row>
    <row r="13" spans="1:6" ht="15.75" thickTop="1"/>
    <row r="14" spans="1:6">
      <c r="A14" s="5"/>
    </row>
    <row r="16" spans="1:6">
      <c r="A16" s="2" t="s">
        <v>30</v>
      </c>
      <c r="B16" s="2">
        <v>2005</v>
      </c>
      <c r="C16" s="2">
        <f>B16+1</f>
        <v>2006</v>
      </c>
      <c r="D16" s="2">
        <f>C16+1</f>
        <v>2007</v>
      </c>
      <c r="E16" s="2">
        <f>D16+1</f>
        <v>2008</v>
      </c>
      <c r="F16" s="2">
        <f>E16+1</f>
        <v>2009</v>
      </c>
    </row>
    <row r="17" spans="1:10">
      <c r="A17" t="s">
        <v>10</v>
      </c>
      <c r="B17" s="18">
        <v>7979.0000000000009</v>
      </c>
      <c r="C17" s="18"/>
      <c r="D17" s="18"/>
      <c r="E17" s="18"/>
      <c r="F17" s="18">
        <v>8335</v>
      </c>
    </row>
    <row r="18" spans="1:10">
      <c r="A18" t="s">
        <v>27</v>
      </c>
      <c r="B18" s="18">
        <v>2721</v>
      </c>
      <c r="C18" s="18"/>
      <c r="D18" s="18"/>
      <c r="E18" s="18"/>
      <c r="F18" s="18">
        <v>2546</v>
      </c>
    </row>
    <row r="19" spans="1:10">
      <c r="A19" t="s">
        <v>9</v>
      </c>
      <c r="B19" s="18">
        <v>686</v>
      </c>
      <c r="C19" s="18"/>
      <c r="D19" s="18"/>
      <c r="E19" s="18"/>
      <c r="F19" s="18">
        <v>825</v>
      </c>
    </row>
    <row r="20" spans="1:10">
      <c r="A20" t="s">
        <v>8</v>
      </c>
      <c r="B20" s="18">
        <v>1105</v>
      </c>
      <c r="C20" s="18"/>
      <c r="D20" s="18"/>
      <c r="E20" s="18"/>
      <c r="F20" s="18">
        <v>1657</v>
      </c>
    </row>
    <row r="21" spans="1:10" ht="15.75" thickBot="1">
      <c r="A21" s="16" t="s">
        <v>29</v>
      </c>
      <c r="B21" s="19">
        <f>SUM(B17:B20)</f>
        <v>12491</v>
      </c>
      <c r="C21" s="19"/>
      <c r="D21" s="19"/>
      <c r="E21" s="19"/>
      <c r="F21" s="19">
        <f>SUM(F17:F20)</f>
        <v>13363</v>
      </c>
    </row>
    <row r="22" spans="1:10" ht="15.75" thickTop="1"/>
    <row r="28" spans="1:10">
      <c r="J28" s="6"/>
    </row>
    <row r="29" spans="1:10">
      <c r="J29" s="6"/>
    </row>
    <row r="30" spans="1:10">
      <c r="J30" s="6"/>
    </row>
    <row r="31" spans="1:10">
      <c r="J31" s="6"/>
    </row>
    <row r="32" spans="1:10">
      <c r="J32" s="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L30"/>
  <sheetViews>
    <sheetView workbookViewId="0">
      <selection activeCell="A2" sqref="A2"/>
    </sheetView>
  </sheetViews>
  <sheetFormatPr defaultRowHeight="15"/>
  <cols>
    <col min="3" max="3" width="13" customWidth="1"/>
    <col min="4" max="4" width="11" bestFit="1" customWidth="1"/>
    <col min="5" max="6" width="10.7109375" customWidth="1"/>
    <col min="9" max="9" width="25.85546875" customWidth="1"/>
  </cols>
  <sheetData>
    <row r="2" spans="1:12" s="29" customFormat="1">
      <c r="A2" s="30" t="s">
        <v>24</v>
      </c>
    </row>
    <row r="3" spans="1:12" s="29" customFormat="1">
      <c r="A3" s="29" t="s">
        <v>25</v>
      </c>
    </row>
    <row r="4" spans="1:12">
      <c r="I4" s="30" t="s">
        <v>58</v>
      </c>
    </row>
    <row r="5" spans="1:12">
      <c r="I5" s="30"/>
    </row>
    <row r="6" spans="1:12">
      <c r="A6" s="38" t="s">
        <v>22</v>
      </c>
      <c r="B6" s="37"/>
      <c r="C6" s="37"/>
      <c r="D6" s="37"/>
      <c r="E6" s="2">
        <v>2008</v>
      </c>
      <c r="F6" s="2">
        <v>2009</v>
      </c>
      <c r="I6" s="2" t="s">
        <v>59</v>
      </c>
      <c r="J6" s="2">
        <v>2008</v>
      </c>
      <c r="K6" s="2">
        <v>2009</v>
      </c>
      <c r="L6" s="29"/>
    </row>
    <row r="7" spans="1:12">
      <c r="A7" s="10" t="s">
        <v>23</v>
      </c>
      <c r="E7" s="39"/>
      <c r="F7" s="39"/>
      <c r="I7" s="29" t="s">
        <v>53</v>
      </c>
      <c r="J7" s="45">
        <v>259.79587500000002</v>
      </c>
      <c r="K7" s="45">
        <v>259.79587500000002</v>
      </c>
    </row>
    <row r="8" spans="1:12">
      <c r="A8" s="29" t="s">
        <v>46</v>
      </c>
      <c r="E8" s="34">
        <v>31</v>
      </c>
      <c r="F8" s="34">
        <v>300</v>
      </c>
      <c r="I8" s="29" t="s">
        <v>54</v>
      </c>
      <c r="J8" s="45">
        <v>178.16287500000001</v>
      </c>
      <c r="K8" s="45">
        <v>178.16287500000001</v>
      </c>
    </row>
    <row r="9" spans="1:12">
      <c r="A9" s="29" t="s">
        <v>47</v>
      </c>
      <c r="E9" s="34">
        <v>175</v>
      </c>
      <c r="F9" s="34">
        <v>71</v>
      </c>
      <c r="I9" s="29"/>
      <c r="K9" s="29"/>
    </row>
    <row r="10" spans="1:12">
      <c r="A10" s="29" t="s">
        <v>48</v>
      </c>
      <c r="E10" s="34">
        <v>1099</v>
      </c>
      <c r="F10" s="34">
        <v>288</v>
      </c>
      <c r="I10" s="46" t="s">
        <v>55</v>
      </c>
    </row>
    <row r="11" spans="1:12">
      <c r="A11" t="s">
        <v>21</v>
      </c>
      <c r="E11" s="36">
        <v>512</v>
      </c>
      <c r="F11" s="36">
        <v>1</v>
      </c>
      <c r="I11" s="29" t="s">
        <v>53</v>
      </c>
      <c r="J11" s="29">
        <v>18.75</v>
      </c>
      <c r="K11" s="29">
        <v>31.15</v>
      </c>
    </row>
    <row r="12" spans="1:12">
      <c r="C12" s="3" t="s">
        <v>11</v>
      </c>
      <c r="D12" s="3"/>
      <c r="E12" s="40">
        <f>SUM(E8:E11)</f>
        <v>1817</v>
      </c>
      <c r="F12" s="40">
        <f>SUM(F8:F11)</f>
        <v>660</v>
      </c>
      <c r="I12" s="29" t="s">
        <v>54</v>
      </c>
      <c r="J12" s="29">
        <v>22.59</v>
      </c>
      <c r="K12" s="29">
        <v>36.43</v>
      </c>
    </row>
    <row r="13" spans="1:12">
      <c r="E13" s="34"/>
      <c r="F13" s="34"/>
      <c r="L13" s="29"/>
    </row>
    <row r="14" spans="1:12">
      <c r="A14" s="10" t="s">
        <v>20</v>
      </c>
      <c r="E14" s="34"/>
      <c r="F14" s="34"/>
      <c r="I14" s="46" t="s">
        <v>51</v>
      </c>
    </row>
    <row r="15" spans="1:12">
      <c r="A15" t="s">
        <v>19</v>
      </c>
      <c r="E15" s="34">
        <v>33</v>
      </c>
      <c r="F15" s="34">
        <v>15</v>
      </c>
      <c r="I15" s="29" t="s">
        <v>53</v>
      </c>
      <c r="J15" s="34">
        <f>J7*J11</f>
        <v>4871.1726562500007</v>
      </c>
      <c r="K15" s="34">
        <f>K7*K11</f>
        <v>8092.64150625</v>
      </c>
    </row>
    <row r="16" spans="1:12">
      <c r="A16" t="s">
        <v>18</v>
      </c>
      <c r="E16" s="34"/>
      <c r="F16" s="34"/>
      <c r="I16" s="29" t="s">
        <v>54</v>
      </c>
      <c r="J16" s="34">
        <f>J8*J12</f>
        <v>4024.6993462500004</v>
      </c>
      <c r="K16" s="34">
        <f>K8*K12</f>
        <v>6490.4735362500005</v>
      </c>
    </row>
    <row r="17" spans="1:11" ht="15.75" thickBot="1">
      <c r="B17" s="41">
        <v>4.2500000000000003E-2</v>
      </c>
      <c r="C17" s="35" t="s">
        <v>17</v>
      </c>
      <c r="D17" t="s">
        <v>13</v>
      </c>
      <c r="E17" s="34">
        <v>1024</v>
      </c>
      <c r="F17" s="34">
        <v>1045</v>
      </c>
      <c r="I17" s="32" t="s">
        <v>51</v>
      </c>
      <c r="J17" s="47">
        <f>SUM(J15:J16)</f>
        <v>8895.8720025000002</v>
      </c>
      <c r="K17" s="47">
        <f>SUM(K15:K16)</f>
        <v>14583.115042500001</v>
      </c>
    </row>
    <row r="18" spans="1:11" ht="15.75" thickTop="1">
      <c r="B18" s="41">
        <v>4.6249999999999999E-2</v>
      </c>
      <c r="C18" s="35" t="s">
        <v>16</v>
      </c>
      <c r="D18" t="s">
        <v>13</v>
      </c>
      <c r="E18" s="34">
        <v>0</v>
      </c>
      <c r="F18" s="34">
        <v>994</v>
      </c>
    </row>
    <row r="19" spans="1:11">
      <c r="A19" s="9" t="s">
        <v>15</v>
      </c>
      <c r="B19" s="41">
        <v>5.3749999999999999E-2</v>
      </c>
      <c r="C19" s="35" t="s">
        <v>14</v>
      </c>
      <c r="D19" t="s">
        <v>13</v>
      </c>
      <c r="E19" s="34">
        <v>1331</v>
      </c>
      <c r="F19" s="34">
        <v>1368</v>
      </c>
      <c r="I19" s="29" t="s">
        <v>56</v>
      </c>
    </row>
    <row r="20" spans="1:11">
      <c r="A20" t="s">
        <v>12</v>
      </c>
      <c r="E20" s="36">
        <v>6</v>
      </c>
      <c r="F20" s="36">
        <v>3</v>
      </c>
    </row>
    <row r="21" spans="1:11">
      <c r="C21" s="3" t="s">
        <v>11</v>
      </c>
      <c r="D21" s="3"/>
      <c r="E21" s="40">
        <f>SUM(E15:E20)</f>
        <v>2394</v>
      </c>
      <c r="F21" s="40">
        <f>SUM(F15:F20)</f>
        <v>3425</v>
      </c>
      <c r="I21" s="30" t="s">
        <v>44</v>
      </c>
    </row>
    <row r="22" spans="1:11">
      <c r="E22" s="34"/>
      <c r="F22" s="34"/>
      <c r="I22" s="29" t="s">
        <v>60</v>
      </c>
    </row>
    <row r="23" spans="1:11">
      <c r="A23" s="30" t="s">
        <v>49</v>
      </c>
      <c r="I23" t="s">
        <v>61</v>
      </c>
    </row>
    <row r="24" spans="1:11">
      <c r="A24" s="29" t="s">
        <v>50</v>
      </c>
      <c r="B24" s="8"/>
      <c r="C24" s="8"/>
      <c r="D24" s="8"/>
      <c r="E24" s="42">
        <f>E12+E21</f>
        <v>4211</v>
      </c>
      <c r="F24" s="42">
        <f>F12+F21</f>
        <v>4085</v>
      </c>
      <c r="I24" t="s">
        <v>62</v>
      </c>
    </row>
    <row r="25" spans="1:11">
      <c r="A25" s="29" t="s">
        <v>52</v>
      </c>
      <c r="B25" s="8"/>
      <c r="C25" s="8"/>
      <c r="D25" s="8"/>
      <c r="E25" s="42">
        <f>J17</f>
        <v>8895.8720025000002</v>
      </c>
      <c r="F25" s="42">
        <f>K17</f>
        <v>14583.115042500001</v>
      </c>
    </row>
    <row r="26" spans="1:11" ht="15.75" thickBot="1">
      <c r="A26" s="43" t="s">
        <v>45</v>
      </c>
      <c r="B26" s="43"/>
      <c r="C26" s="43"/>
      <c r="D26" s="43"/>
      <c r="E26" s="44">
        <f>E25+E24</f>
        <v>13106.8720025</v>
      </c>
      <c r="F26" s="44">
        <f>F25+F24</f>
        <v>18668.115042500001</v>
      </c>
    </row>
    <row r="27" spans="1:11" ht="15.75" thickTop="1"/>
    <row r="28" spans="1:11">
      <c r="B28" s="8"/>
      <c r="C28" s="8"/>
      <c r="D28" s="8"/>
      <c r="E28" s="7"/>
      <c r="F28" s="7"/>
    </row>
    <row r="29" spans="1:11">
      <c r="A29" s="30" t="s">
        <v>44</v>
      </c>
      <c r="E29" s="5"/>
      <c r="F29" s="5"/>
    </row>
    <row r="30" spans="1:11">
      <c r="A30" s="29" t="s">
        <v>57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Henkel</vt:lpstr>
      <vt:lpstr>Sector Overview</vt:lpstr>
      <vt:lpstr>Sector Revenues</vt:lpstr>
      <vt:lpstr>By Geography</vt:lpstr>
      <vt:lpstr>Capital Structure</vt:lpstr>
    </vt:vector>
  </TitlesOfParts>
  <Company>The Wharton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Wessels, David</dc:creator>
  <cp:lastModifiedBy>Professor David Wessels</cp:lastModifiedBy>
  <dcterms:created xsi:type="dcterms:W3CDTF">2010-09-21T18:32:31Z</dcterms:created>
  <dcterms:modified xsi:type="dcterms:W3CDTF">2010-11-15T02:57:52Z</dcterms:modified>
</cp:coreProperties>
</file>