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105" windowWidth="19020" windowHeight="11895" tabRatio="672" firstSheet="1" activeTab="1"/>
  </bookViews>
  <sheets>
    <sheet name="%%TOBA_CACHE%%" sheetId="5" state="veryHidden" r:id="rId1"/>
    <sheet name="Financials" sheetId="8" r:id="rId2"/>
    <sheet name="Capital" sheetId="4" r:id="rId3"/>
    <sheet name="Prices" sheetId="17" r:id="rId4"/>
    <sheet name="Returns" sheetId="7" r:id="rId5"/>
    <sheet name="Beta" sheetId="15" r:id="rId6"/>
    <sheet name="Index" sheetId="19" r:id="rId7"/>
    <sheet name="Yields" sheetId="3" r:id="rId8"/>
    <sheet name="Ratings" sheetId="22" r:id="rId9"/>
    <sheet name="WACC" sheetId="20" r:id="rId10"/>
  </sheets>
  <definedNames>
    <definedName name="end_date">#REF!</definedName>
    <definedName name="fiscal_year">Financials!$Q$3</definedName>
    <definedName name="index_currencies">Index!$H$6:$L$7</definedName>
    <definedName name="index_returns">Index!$H$8:$L$127</definedName>
    <definedName name="_xlnm.Print_Area" localSheetId="6">Index!$A$1:$L$47</definedName>
    <definedName name="_xlnm.Print_Area" localSheetId="3">Prices!$A$1:$N$46</definedName>
    <definedName name="_xlnm.Print_Area" localSheetId="4">Returns!$A$1:$O$47</definedName>
    <definedName name="start_date">#REF!</definedName>
  </definedNames>
  <calcPr calcId="125725" calcOnSave="0"/>
</workbook>
</file>

<file path=xl/calcChain.xml><?xml version="1.0" encoding="utf-8"?>
<calcChain xmlns="http://schemas.openxmlformats.org/spreadsheetml/2006/main">
  <c r="A43" i="4"/>
  <c r="C9" i="20"/>
  <c r="C6" l="1"/>
  <c r="N8" i="4" l="1"/>
  <c r="N9"/>
  <c r="N10"/>
  <c r="N11"/>
  <c r="N12"/>
  <c r="N13"/>
  <c r="N14"/>
  <c r="N15"/>
  <c r="N24"/>
  <c r="N25"/>
  <c r="N26"/>
  <c r="N29"/>
  <c r="N30"/>
  <c r="N31"/>
  <c r="N34"/>
  <c r="N35"/>
  <c r="N36"/>
  <c r="C11" i="20"/>
  <c r="G20" s="1"/>
  <c r="G19" l="1"/>
  <c r="G21"/>
  <c r="G17"/>
  <c r="A34" i="15"/>
  <c r="A33"/>
  <c r="A32"/>
  <c r="A29"/>
  <c r="A28"/>
  <c r="A27"/>
  <c r="A24"/>
  <c r="A23"/>
  <c r="A22"/>
  <c r="A8"/>
  <c r="A9"/>
  <c r="A10"/>
  <c r="A11"/>
  <c r="A12"/>
  <c r="A13"/>
  <c r="A14"/>
  <c r="A7"/>
  <c r="S6" i="7"/>
  <c r="R6"/>
  <c r="Q6"/>
  <c r="P6"/>
  <c r="O6"/>
  <c r="N6"/>
  <c r="M6"/>
  <c r="L6"/>
  <c r="K6"/>
  <c r="K5" l="1"/>
  <c r="K7" s="1"/>
  <c r="L5"/>
  <c r="L7" s="1"/>
  <c r="M5"/>
  <c r="M7" s="1"/>
  <c r="N5"/>
  <c r="N7" s="1"/>
  <c r="O5"/>
  <c r="O7" s="1"/>
  <c r="P5"/>
  <c r="P7" s="1"/>
  <c r="Q5"/>
  <c r="Q7" s="1"/>
  <c r="R5"/>
  <c r="R7" s="1"/>
  <c r="S5"/>
  <c r="S7" s="1"/>
  <c r="F129"/>
  <c r="C129"/>
  <c r="F128"/>
  <c r="C128"/>
  <c r="F127"/>
  <c r="C127"/>
  <c r="F126"/>
  <c r="C126"/>
  <c r="F125"/>
  <c r="C125"/>
  <c r="F124"/>
  <c r="C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I6"/>
  <c r="H6"/>
  <c r="G6"/>
  <c r="F6"/>
  <c r="E6"/>
  <c r="D6"/>
  <c r="C6"/>
  <c r="B6"/>
  <c r="R10" l="1"/>
  <c r="P10"/>
  <c r="N10"/>
  <c r="L10"/>
  <c r="S10"/>
  <c r="Q10"/>
  <c r="O10"/>
  <c r="M10"/>
  <c r="K10"/>
  <c r="A3" i="15"/>
  <c r="K11" i="7" l="1"/>
  <c r="M11"/>
  <c r="Q11"/>
  <c r="S11"/>
  <c r="L11"/>
  <c r="N11"/>
  <c r="P11"/>
  <c r="R11"/>
  <c r="O11"/>
  <c r="B5"/>
  <c r="B7" s="1"/>
  <c r="C5"/>
  <c r="C7" s="1"/>
  <c r="D5"/>
  <c r="D7" s="1"/>
  <c r="E5"/>
  <c r="E7" s="1"/>
  <c r="F5"/>
  <c r="F7" s="1"/>
  <c r="G5"/>
  <c r="G7" s="1"/>
  <c r="H5"/>
  <c r="H7" s="1"/>
  <c r="I5"/>
  <c r="I7" s="1"/>
  <c r="D33" i="15" l="1"/>
  <c r="C34"/>
  <c r="B33"/>
  <c r="C33"/>
  <c r="B34"/>
  <c r="D34"/>
  <c r="H10" i="7"/>
  <c r="F10"/>
  <c r="D10"/>
  <c r="B10"/>
  <c r="O12"/>
  <c r="R12"/>
  <c r="P12"/>
  <c r="N12"/>
  <c r="L12"/>
  <c r="S12"/>
  <c r="Q12"/>
  <c r="M12"/>
  <c r="K12"/>
  <c r="I10"/>
  <c r="G10"/>
  <c r="E10"/>
  <c r="C10"/>
  <c r="H36" i="4"/>
  <c r="J36" s="1"/>
  <c r="B7" i="15" l="1"/>
  <c r="D7"/>
  <c r="C8"/>
  <c r="B9"/>
  <c r="D9"/>
  <c r="C10"/>
  <c r="B11"/>
  <c r="D11"/>
  <c r="C12"/>
  <c r="B13"/>
  <c r="D13"/>
  <c r="C14"/>
  <c r="B22"/>
  <c r="D22"/>
  <c r="C23"/>
  <c r="B24"/>
  <c r="D24"/>
  <c r="C27"/>
  <c r="B28"/>
  <c r="D28"/>
  <c r="C29"/>
  <c r="B32"/>
  <c r="D32"/>
  <c r="C7"/>
  <c r="B8"/>
  <c r="D8"/>
  <c r="C9"/>
  <c r="B10"/>
  <c r="D10"/>
  <c r="C11"/>
  <c r="B12"/>
  <c r="D12"/>
  <c r="C13"/>
  <c r="B14"/>
  <c r="D14"/>
  <c r="C22"/>
  <c r="B23"/>
  <c r="D23"/>
  <c r="C24"/>
  <c r="B27"/>
  <c r="D27"/>
  <c r="C28"/>
  <c r="B29"/>
  <c r="D29"/>
  <c r="C32"/>
  <c r="C11" i="7"/>
  <c r="E11"/>
  <c r="G11"/>
  <c r="I11"/>
  <c r="K13"/>
  <c r="M13"/>
  <c r="Q13"/>
  <c r="S13"/>
  <c r="L13"/>
  <c r="N13"/>
  <c r="P13"/>
  <c r="R13"/>
  <c r="O13"/>
  <c r="B11"/>
  <c r="D11"/>
  <c r="F11"/>
  <c r="H11"/>
  <c r="H12" l="1"/>
  <c r="F12"/>
  <c r="D12"/>
  <c r="B12"/>
  <c r="O14"/>
  <c r="R14"/>
  <c r="P14"/>
  <c r="N14"/>
  <c r="L14"/>
  <c r="S14"/>
  <c r="Q14"/>
  <c r="M14"/>
  <c r="K14"/>
  <c r="I12"/>
  <c r="G12"/>
  <c r="E12"/>
  <c r="C12"/>
  <c r="A3" i="8"/>
  <c r="A3" i="4"/>
  <c r="C13" i="7" l="1"/>
  <c r="G13"/>
  <c r="K15"/>
  <c r="M15"/>
  <c r="Q15"/>
  <c r="S15"/>
  <c r="L15"/>
  <c r="N15"/>
  <c r="P15"/>
  <c r="R15"/>
  <c r="O15"/>
  <c r="B13"/>
  <c r="D13"/>
  <c r="F13"/>
  <c r="H13"/>
  <c r="E13"/>
  <c r="I13"/>
  <c r="H9" i="4"/>
  <c r="J9" s="1"/>
  <c r="H10"/>
  <c r="J10" s="1"/>
  <c r="H11"/>
  <c r="J11" s="1"/>
  <c r="H12"/>
  <c r="J12" s="1"/>
  <c r="H13"/>
  <c r="J13" s="1"/>
  <c r="H14"/>
  <c r="J14" s="1"/>
  <c r="H15"/>
  <c r="J15" s="1"/>
  <c r="I14" i="7" l="1"/>
  <c r="E14"/>
  <c r="H14"/>
  <c r="F14"/>
  <c r="D14"/>
  <c r="B14"/>
  <c r="O16"/>
  <c r="R16"/>
  <c r="P16"/>
  <c r="N16"/>
  <c r="L16"/>
  <c r="S16"/>
  <c r="Q16"/>
  <c r="M16"/>
  <c r="K16"/>
  <c r="G14"/>
  <c r="C14"/>
  <c r="G15" l="1"/>
  <c r="K17"/>
  <c r="M17"/>
  <c r="Q17"/>
  <c r="S17"/>
  <c r="L17"/>
  <c r="N17"/>
  <c r="P17"/>
  <c r="R17"/>
  <c r="O17"/>
  <c r="B15"/>
  <c r="D15"/>
  <c r="F15"/>
  <c r="H15"/>
  <c r="E15"/>
  <c r="I15"/>
  <c r="C15"/>
  <c r="H24" i="4"/>
  <c r="J24" s="1"/>
  <c r="H25"/>
  <c r="J25" s="1"/>
  <c r="H26"/>
  <c r="J26" s="1"/>
  <c r="H29"/>
  <c r="J29" s="1"/>
  <c r="H30"/>
  <c r="J30" s="1"/>
  <c r="H31"/>
  <c r="J31" s="1"/>
  <c r="H34"/>
  <c r="J34" s="1"/>
  <c r="H35"/>
  <c r="J35" s="1"/>
  <c r="C16" i="7" l="1"/>
  <c r="I16"/>
  <c r="E16"/>
  <c r="H16"/>
  <c r="F16"/>
  <c r="D16"/>
  <c r="B16"/>
  <c r="O18"/>
  <c r="R18"/>
  <c r="P18"/>
  <c r="N18"/>
  <c r="L18"/>
  <c r="S18"/>
  <c r="Q18"/>
  <c r="M18"/>
  <c r="K18"/>
  <c r="G16"/>
  <c r="H8" i="4"/>
  <c r="J8" s="1"/>
  <c r="G17" i="7" l="1"/>
  <c r="K19"/>
  <c r="M19"/>
  <c r="Q19"/>
  <c r="S19"/>
  <c r="L19"/>
  <c r="N19"/>
  <c r="P19"/>
  <c r="R19"/>
  <c r="O19"/>
  <c r="B17"/>
  <c r="D17"/>
  <c r="F17"/>
  <c r="H17"/>
  <c r="E17"/>
  <c r="I17"/>
  <c r="C17"/>
  <c r="C18" l="1"/>
  <c r="E18"/>
  <c r="H18"/>
  <c r="F18"/>
  <c r="D18"/>
  <c r="B18"/>
  <c r="O20"/>
  <c r="R20"/>
  <c r="P20"/>
  <c r="N20"/>
  <c r="L20"/>
  <c r="S20"/>
  <c r="Q20"/>
  <c r="M20"/>
  <c r="K20"/>
  <c r="G18"/>
  <c r="I18"/>
  <c r="I19" l="1"/>
  <c r="G19"/>
  <c r="M21"/>
  <c r="Q21"/>
  <c r="S21"/>
  <c r="L21"/>
  <c r="N21"/>
  <c r="P21"/>
  <c r="R21"/>
  <c r="O21"/>
  <c r="B19"/>
  <c r="D19"/>
  <c r="F19"/>
  <c r="H19"/>
  <c r="E19"/>
  <c r="C19"/>
  <c r="K21"/>
  <c r="K22" l="1"/>
  <c r="C20"/>
  <c r="E20"/>
  <c r="H20"/>
  <c r="F20"/>
  <c r="D20"/>
  <c r="B20"/>
  <c r="O22"/>
  <c r="R22"/>
  <c r="P22"/>
  <c r="N22"/>
  <c r="L22"/>
  <c r="S22"/>
  <c r="Q22"/>
  <c r="M22"/>
  <c r="G20"/>
  <c r="I20"/>
  <c r="I21" l="1"/>
  <c r="G21"/>
  <c r="M23"/>
  <c r="Q23"/>
  <c r="S23"/>
  <c r="L23"/>
  <c r="N23"/>
  <c r="P23"/>
  <c r="R23"/>
  <c r="O23"/>
  <c r="B21"/>
  <c r="D21"/>
  <c r="F21"/>
  <c r="H21"/>
  <c r="E21"/>
  <c r="C21"/>
  <c r="K23"/>
  <c r="K24" l="1"/>
  <c r="C22"/>
  <c r="E22"/>
  <c r="H22"/>
  <c r="F22"/>
  <c r="D22"/>
  <c r="B22"/>
  <c r="O24"/>
  <c r="R24"/>
  <c r="P24"/>
  <c r="N24"/>
  <c r="L24"/>
  <c r="S24"/>
  <c r="Q24"/>
  <c r="M24"/>
  <c r="G22"/>
  <c r="I22"/>
  <c r="I23" l="1"/>
  <c r="G23"/>
  <c r="M25"/>
  <c r="Q25"/>
  <c r="S25"/>
  <c r="L25"/>
  <c r="N25"/>
  <c r="P25"/>
  <c r="R25"/>
  <c r="O25"/>
  <c r="B23"/>
  <c r="D23"/>
  <c r="F23"/>
  <c r="H23"/>
  <c r="E23"/>
  <c r="C23"/>
  <c r="K25"/>
  <c r="K26" l="1"/>
  <c r="C24"/>
  <c r="E24"/>
  <c r="H24"/>
  <c r="F24"/>
  <c r="D24"/>
  <c r="B24"/>
  <c r="O26"/>
  <c r="R26"/>
  <c r="P26"/>
  <c r="N26"/>
  <c r="L26"/>
  <c r="S26"/>
  <c r="Q26"/>
  <c r="M26"/>
  <c r="G24"/>
  <c r="I24"/>
  <c r="I25" l="1"/>
  <c r="G25"/>
  <c r="M27"/>
  <c r="Q27"/>
  <c r="S27"/>
  <c r="L27"/>
  <c r="N27"/>
  <c r="P27"/>
  <c r="R27"/>
  <c r="O27"/>
  <c r="B25"/>
  <c r="D25"/>
  <c r="F25"/>
  <c r="H25"/>
  <c r="E25"/>
  <c r="C25"/>
  <c r="K27"/>
  <c r="K28" l="1"/>
  <c r="E26"/>
  <c r="H26"/>
  <c r="D26"/>
  <c r="B26"/>
  <c r="O28"/>
  <c r="R28"/>
  <c r="P28"/>
  <c r="N28"/>
  <c r="L28"/>
  <c r="S28"/>
  <c r="Q28"/>
  <c r="M28"/>
  <c r="G26"/>
  <c r="I26"/>
  <c r="C26"/>
  <c r="F26"/>
  <c r="C27" l="1"/>
  <c r="G27"/>
  <c r="M29"/>
  <c r="Q29"/>
  <c r="S29"/>
  <c r="L29"/>
  <c r="N29"/>
  <c r="P29"/>
  <c r="R29"/>
  <c r="O29"/>
  <c r="B27"/>
  <c r="D27"/>
  <c r="H27"/>
  <c r="E27"/>
  <c r="K29"/>
  <c r="F27"/>
  <c r="I27"/>
  <c r="I28" l="1"/>
  <c r="K30"/>
  <c r="E28"/>
  <c r="H28"/>
  <c r="D28"/>
  <c r="B28"/>
  <c r="O30"/>
  <c r="R30"/>
  <c r="P30"/>
  <c r="N30"/>
  <c r="L30"/>
  <c r="S30"/>
  <c r="Q30"/>
  <c r="M30"/>
  <c r="G28"/>
  <c r="C28"/>
  <c r="F28"/>
  <c r="F29" l="1"/>
  <c r="G29"/>
  <c r="M31"/>
  <c r="Q31"/>
  <c r="S31"/>
  <c r="L31"/>
  <c r="N31"/>
  <c r="P31"/>
  <c r="R31"/>
  <c r="O31"/>
  <c r="B29"/>
  <c r="D29"/>
  <c r="H29"/>
  <c r="E29"/>
  <c r="K31"/>
  <c r="I29"/>
  <c r="C29"/>
  <c r="I30" l="1"/>
  <c r="E30"/>
  <c r="H30"/>
  <c r="D30"/>
  <c r="B30"/>
  <c r="O32"/>
  <c r="R32"/>
  <c r="P32"/>
  <c r="N32"/>
  <c r="L32"/>
  <c r="S32"/>
  <c r="Q32"/>
  <c r="M32"/>
  <c r="G30"/>
  <c r="F30"/>
  <c r="C30"/>
  <c r="K32"/>
  <c r="K33" l="1"/>
  <c r="F31"/>
  <c r="G31"/>
  <c r="M33"/>
  <c r="Q33"/>
  <c r="S33"/>
  <c r="L33"/>
  <c r="N33"/>
  <c r="P33"/>
  <c r="R33"/>
  <c r="O33"/>
  <c r="B31"/>
  <c r="D31"/>
  <c r="H31"/>
  <c r="E31"/>
  <c r="I31"/>
  <c r="C31"/>
  <c r="C32" l="1"/>
  <c r="E32"/>
  <c r="H32"/>
  <c r="D32"/>
  <c r="B32"/>
  <c r="O34"/>
  <c r="R34"/>
  <c r="P34"/>
  <c r="N34"/>
  <c r="L34"/>
  <c r="S34"/>
  <c r="Q34"/>
  <c r="M34"/>
  <c r="G32"/>
  <c r="F32"/>
  <c r="K34"/>
  <c r="I32"/>
  <c r="I33" l="1"/>
  <c r="F33"/>
  <c r="G33"/>
  <c r="M35"/>
  <c r="Q35"/>
  <c r="S35"/>
  <c r="L35"/>
  <c r="N35"/>
  <c r="P35"/>
  <c r="R35"/>
  <c r="O35"/>
  <c r="B33"/>
  <c r="D33"/>
  <c r="H33"/>
  <c r="E33"/>
  <c r="C33"/>
  <c r="K35"/>
  <c r="C34" l="1"/>
  <c r="H34"/>
  <c r="D34"/>
  <c r="B34"/>
  <c r="O36"/>
  <c r="R36"/>
  <c r="P36"/>
  <c r="N36"/>
  <c r="L36"/>
  <c r="S36"/>
  <c r="Q36"/>
  <c r="M36"/>
  <c r="G34"/>
  <c r="F34"/>
  <c r="I34"/>
  <c r="K36"/>
  <c r="E34"/>
  <c r="E35" l="1"/>
  <c r="I35"/>
  <c r="F35"/>
  <c r="G35"/>
  <c r="M37"/>
  <c r="Q37"/>
  <c r="S37"/>
  <c r="L37"/>
  <c r="N37"/>
  <c r="P37"/>
  <c r="R37"/>
  <c r="O37"/>
  <c r="B35"/>
  <c r="D35"/>
  <c r="H35"/>
  <c r="C35"/>
  <c r="K37"/>
  <c r="K38" l="1"/>
  <c r="C36"/>
  <c r="D36"/>
  <c r="B36"/>
  <c r="O38"/>
  <c r="R38"/>
  <c r="P38"/>
  <c r="N38"/>
  <c r="L38"/>
  <c r="S38"/>
  <c r="Q38"/>
  <c r="M38"/>
  <c r="G36"/>
  <c r="F36"/>
  <c r="I36"/>
  <c r="E36"/>
  <c r="H36"/>
  <c r="E37" l="1"/>
  <c r="F37"/>
  <c r="G37"/>
  <c r="M39"/>
  <c r="Q39"/>
  <c r="S39"/>
  <c r="L39"/>
  <c r="N39"/>
  <c r="P39"/>
  <c r="R39"/>
  <c r="O39"/>
  <c r="B37"/>
  <c r="D37"/>
  <c r="C37"/>
  <c r="K39"/>
  <c r="H37"/>
  <c r="I37"/>
  <c r="I38" l="1"/>
  <c r="H38"/>
  <c r="C38"/>
  <c r="D38"/>
  <c r="B38"/>
  <c r="O40"/>
  <c r="R40"/>
  <c r="P40"/>
  <c r="N40"/>
  <c r="L40"/>
  <c r="S40"/>
  <c r="Q40"/>
  <c r="M40"/>
  <c r="G38"/>
  <c r="F38"/>
  <c r="E38"/>
  <c r="K40"/>
  <c r="K41" l="1"/>
  <c r="E39"/>
  <c r="F39"/>
  <c r="G39"/>
  <c r="M41"/>
  <c r="Q41"/>
  <c r="S41"/>
  <c r="L41"/>
  <c r="N41"/>
  <c r="P41"/>
  <c r="R41"/>
  <c r="O41"/>
  <c r="B39"/>
  <c r="D39"/>
  <c r="C39"/>
  <c r="H39"/>
  <c r="I39"/>
  <c r="I40" l="1"/>
  <c r="H40"/>
  <c r="C40"/>
  <c r="D40"/>
  <c r="B40"/>
  <c r="O42"/>
  <c r="R42"/>
  <c r="P42"/>
  <c r="N42"/>
  <c r="L42"/>
  <c r="S42"/>
  <c r="Q42"/>
  <c r="M42"/>
  <c r="G40"/>
  <c r="F40"/>
  <c r="E40"/>
  <c r="K42"/>
  <c r="E41" l="1"/>
  <c r="G41"/>
  <c r="M43"/>
  <c r="Q43"/>
  <c r="S43"/>
  <c r="L43"/>
  <c r="N43"/>
  <c r="P43"/>
  <c r="R43"/>
  <c r="O43"/>
  <c r="B41"/>
  <c r="D41"/>
  <c r="C41"/>
  <c r="H41"/>
  <c r="I41"/>
  <c r="K43"/>
  <c r="F41"/>
  <c r="K44" l="1"/>
  <c r="H42"/>
  <c r="C42"/>
  <c r="D42"/>
  <c r="B42"/>
  <c r="O44"/>
  <c r="R44"/>
  <c r="P44"/>
  <c r="N44"/>
  <c r="L44"/>
  <c r="S44"/>
  <c r="Q44"/>
  <c r="M44"/>
  <c r="G42"/>
  <c r="E42"/>
  <c r="F42"/>
  <c r="I42"/>
  <c r="F43" l="1"/>
  <c r="G43"/>
  <c r="M45"/>
  <c r="Q45"/>
  <c r="S45"/>
  <c r="L45"/>
  <c r="N45"/>
  <c r="P45"/>
  <c r="R45"/>
  <c r="O45"/>
  <c r="B43"/>
  <c r="D43"/>
  <c r="C43"/>
  <c r="H43"/>
  <c r="K45"/>
  <c r="I43"/>
  <c r="E43"/>
  <c r="E44" l="1"/>
  <c r="K46"/>
  <c r="H44"/>
  <c r="C44"/>
  <c r="D44"/>
  <c r="B44"/>
  <c r="O46"/>
  <c r="R46"/>
  <c r="P46"/>
  <c r="N46"/>
  <c r="L46"/>
  <c r="S46"/>
  <c r="Q46"/>
  <c r="M46"/>
  <c r="G44"/>
  <c r="F44"/>
  <c r="I44"/>
  <c r="I45" l="1"/>
  <c r="F45"/>
  <c r="M47"/>
  <c r="Q47"/>
  <c r="S47"/>
  <c r="L47"/>
  <c r="N47"/>
  <c r="P47"/>
  <c r="R47"/>
  <c r="O47"/>
  <c r="B45"/>
  <c r="D45"/>
  <c r="C45"/>
  <c r="H45"/>
  <c r="K47"/>
  <c r="E45"/>
  <c r="G45"/>
  <c r="G46" l="1"/>
  <c r="E46"/>
  <c r="H46"/>
  <c r="C46"/>
  <c r="D46"/>
  <c r="B46"/>
  <c r="O48"/>
  <c r="R48"/>
  <c r="P48"/>
  <c r="N48"/>
  <c r="L48"/>
  <c r="S48"/>
  <c r="Q48"/>
  <c r="M48"/>
  <c r="F46"/>
  <c r="I46"/>
  <c r="K48"/>
  <c r="F47" l="1"/>
  <c r="M49"/>
  <c r="Q49"/>
  <c r="S49"/>
  <c r="L49"/>
  <c r="N49"/>
  <c r="P49"/>
  <c r="R49"/>
  <c r="O49"/>
  <c r="B47"/>
  <c r="D47"/>
  <c r="C47"/>
  <c r="H47"/>
  <c r="E47"/>
  <c r="G47"/>
  <c r="K49"/>
  <c r="I47"/>
  <c r="K50" l="1"/>
  <c r="G48"/>
  <c r="E48"/>
  <c r="H48"/>
  <c r="C48"/>
  <c r="D48"/>
  <c r="B48"/>
  <c r="O50"/>
  <c r="R50"/>
  <c r="P50"/>
  <c r="N50"/>
  <c r="L50"/>
  <c r="S50"/>
  <c r="Q50"/>
  <c r="M50"/>
  <c r="F48"/>
  <c r="I48"/>
  <c r="M51" l="1"/>
  <c r="Q51"/>
  <c r="S51"/>
  <c r="L51"/>
  <c r="N51"/>
  <c r="P51"/>
  <c r="R51"/>
  <c r="O51"/>
  <c r="B49"/>
  <c r="D49"/>
  <c r="C49"/>
  <c r="H49"/>
  <c r="E49"/>
  <c r="G49"/>
  <c r="K51"/>
  <c r="I49"/>
  <c r="F49"/>
  <c r="F50" l="1"/>
  <c r="K52"/>
  <c r="E50"/>
  <c r="H50"/>
  <c r="C50"/>
  <c r="D50"/>
  <c r="B50"/>
  <c r="O52"/>
  <c r="R52"/>
  <c r="P52"/>
  <c r="N52"/>
  <c r="L52"/>
  <c r="S52"/>
  <c r="Q52"/>
  <c r="M52"/>
  <c r="I50"/>
  <c r="G50"/>
  <c r="I51" l="1"/>
  <c r="Q53"/>
  <c r="S53"/>
  <c r="L53"/>
  <c r="N53"/>
  <c r="P53"/>
  <c r="R53"/>
  <c r="O53"/>
  <c r="B51"/>
  <c r="D51"/>
  <c r="C51"/>
  <c r="H51"/>
  <c r="E51"/>
  <c r="K53"/>
  <c r="F51"/>
  <c r="G51"/>
  <c r="M53"/>
  <c r="M54" l="1"/>
  <c r="F52"/>
  <c r="K54"/>
  <c r="E52"/>
  <c r="H52"/>
  <c r="C52"/>
  <c r="D52"/>
  <c r="B52"/>
  <c r="O54"/>
  <c r="R54"/>
  <c r="P54"/>
  <c r="N54"/>
  <c r="L54"/>
  <c r="S54"/>
  <c r="Q54"/>
  <c r="I52"/>
  <c r="G52"/>
  <c r="G53" l="1"/>
  <c r="Q55"/>
  <c r="S55"/>
  <c r="L55"/>
  <c r="N55"/>
  <c r="P55"/>
  <c r="R55"/>
  <c r="O55"/>
  <c r="B53"/>
  <c r="D53"/>
  <c r="C53"/>
  <c r="H53"/>
  <c r="E53"/>
  <c r="K55"/>
  <c r="F53"/>
  <c r="M55"/>
  <c r="I53"/>
  <c r="I54" l="1"/>
  <c r="M56"/>
  <c r="K56"/>
  <c r="E54"/>
  <c r="H54"/>
  <c r="C54"/>
  <c r="D54"/>
  <c r="B54"/>
  <c r="O56"/>
  <c r="R56"/>
  <c r="P56"/>
  <c r="N56"/>
  <c r="L56"/>
  <c r="S56"/>
  <c r="Q56"/>
  <c r="G54"/>
  <c r="F54"/>
  <c r="G55" l="1"/>
  <c r="S57"/>
  <c r="L57"/>
  <c r="N57"/>
  <c r="P57"/>
  <c r="R57"/>
  <c r="O57"/>
  <c r="B55"/>
  <c r="D55"/>
  <c r="C55"/>
  <c r="H55"/>
  <c r="E55"/>
  <c r="K57"/>
  <c r="M57"/>
  <c r="I55"/>
  <c r="F55"/>
  <c r="Q57"/>
  <c r="Q58" l="1"/>
  <c r="I56"/>
  <c r="M58"/>
  <c r="K58"/>
  <c r="E56"/>
  <c r="H56"/>
  <c r="C56"/>
  <c r="D56"/>
  <c r="B56"/>
  <c r="O58"/>
  <c r="R58"/>
  <c r="P58"/>
  <c r="N58"/>
  <c r="L58"/>
  <c r="S58"/>
  <c r="G56"/>
  <c r="F56"/>
  <c r="F57" l="1"/>
  <c r="S59"/>
  <c r="L59"/>
  <c r="N59"/>
  <c r="P59"/>
  <c r="R59"/>
  <c r="O59"/>
  <c r="B57"/>
  <c r="D57"/>
  <c r="C57"/>
  <c r="H57"/>
  <c r="E57"/>
  <c r="K59"/>
  <c r="M59"/>
  <c r="I57"/>
  <c r="Q59"/>
  <c r="G57"/>
  <c r="Q60" l="1"/>
  <c r="I58"/>
  <c r="M60"/>
  <c r="K60"/>
  <c r="E58"/>
  <c r="H58"/>
  <c r="C58"/>
  <c r="D58"/>
  <c r="B58"/>
  <c r="O60"/>
  <c r="R60"/>
  <c r="P60"/>
  <c r="N60"/>
  <c r="L60"/>
  <c r="S60"/>
  <c r="F58"/>
  <c r="G58"/>
  <c r="G59" l="1"/>
  <c r="S61"/>
  <c r="L61"/>
  <c r="N61"/>
  <c r="P61"/>
  <c r="R61"/>
  <c r="O61"/>
  <c r="B59"/>
  <c r="D59"/>
  <c r="C59"/>
  <c r="H59"/>
  <c r="E59"/>
  <c r="K61"/>
  <c r="M61"/>
  <c r="I59"/>
  <c r="Q61"/>
  <c r="F59"/>
  <c r="F60" l="1"/>
  <c r="I60"/>
  <c r="M62"/>
  <c r="K62"/>
  <c r="E60"/>
  <c r="H60"/>
  <c r="C60"/>
  <c r="D60"/>
  <c r="B60"/>
  <c r="O62"/>
  <c r="R62"/>
  <c r="P62"/>
  <c r="N62"/>
  <c r="L62"/>
  <c r="S62"/>
  <c r="G60"/>
  <c r="Q62"/>
  <c r="G61" l="1"/>
  <c r="S63"/>
  <c r="N63"/>
  <c r="P63"/>
  <c r="R63"/>
  <c r="O63"/>
  <c r="B61"/>
  <c r="D61"/>
  <c r="C61"/>
  <c r="H61"/>
  <c r="E61"/>
  <c r="K63"/>
  <c r="M63"/>
  <c r="I61"/>
  <c r="F61"/>
  <c r="Q63"/>
  <c r="L63"/>
  <c r="L64" l="1"/>
  <c r="F62"/>
  <c r="I62"/>
  <c r="M64"/>
  <c r="K64"/>
  <c r="E62"/>
  <c r="H62"/>
  <c r="C62"/>
  <c r="D62"/>
  <c r="B62"/>
  <c r="O64"/>
  <c r="R64"/>
  <c r="P64"/>
  <c r="N64"/>
  <c r="S64"/>
  <c r="G62"/>
  <c r="Q64"/>
  <c r="Q65" l="1"/>
  <c r="S65"/>
  <c r="N65"/>
  <c r="P65"/>
  <c r="R65"/>
  <c r="O65"/>
  <c r="B63"/>
  <c r="D63"/>
  <c r="C63"/>
  <c r="H63"/>
  <c r="E63"/>
  <c r="K65"/>
  <c r="M65"/>
  <c r="I63"/>
  <c r="F63"/>
  <c r="L65"/>
  <c r="G63"/>
  <c r="G64" l="1"/>
  <c r="F64"/>
  <c r="I64"/>
  <c r="M66"/>
  <c r="K66"/>
  <c r="E64"/>
  <c r="H64"/>
  <c r="C64"/>
  <c r="D64"/>
  <c r="B64"/>
  <c r="O66"/>
  <c r="R66"/>
  <c r="P66"/>
  <c r="N66"/>
  <c r="S66"/>
  <c r="Q66"/>
  <c r="L66"/>
  <c r="L67" l="1"/>
  <c r="S67"/>
  <c r="N67"/>
  <c r="P67"/>
  <c r="R67"/>
  <c r="O67"/>
  <c r="B65"/>
  <c r="D65"/>
  <c r="C65"/>
  <c r="H65"/>
  <c r="E65"/>
  <c r="K67"/>
  <c r="M67"/>
  <c r="I65"/>
  <c r="F65"/>
  <c r="G65"/>
  <c r="Q67"/>
  <c r="Q68" l="1"/>
  <c r="F66"/>
  <c r="I66"/>
  <c r="M68"/>
  <c r="K68"/>
  <c r="E66"/>
  <c r="H66"/>
  <c r="C66"/>
  <c r="D66"/>
  <c r="B66"/>
  <c r="O68"/>
  <c r="R68"/>
  <c r="P68"/>
  <c r="N68"/>
  <c r="S68"/>
  <c r="L68"/>
  <c r="G66"/>
  <c r="G67" l="1"/>
  <c r="L69"/>
  <c r="N69"/>
  <c r="P69"/>
  <c r="R69"/>
  <c r="O69"/>
  <c r="B67"/>
  <c r="D67"/>
  <c r="C67"/>
  <c r="H67"/>
  <c r="E67"/>
  <c r="K69"/>
  <c r="M69"/>
  <c r="I67"/>
  <c r="F67"/>
  <c r="Q69"/>
  <c r="S69"/>
  <c r="S70" l="1"/>
  <c r="F68"/>
  <c r="I68"/>
  <c r="M70"/>
  <c r="K70"/>
  <c r="E68"/>
  <c r="H68"/>
  <c r="C68"/>
  <c r="D68"/>
  <c r="B68"/>
  <c r="O70"/>
  <c r="R70"/>
  <c r="P70"/>
  <c r="N70"/>
  <c r="L70"/>
  <c r="G68"/>
  <c r="Q70"/>
  <c r="Q71" l="1"/>
  <c r="L71"/>
  <c r="N71"/>
  <c r="P71"/>
  <c r="R71"/>
  <c r="O71"/>
  <c r="B69"/>
  <c r="D69"/>
  <c r="C69"/>
  <c r="H69"/>
  <c r="E69"/>
  <c r="K71"/>
  <c r="M71"/>
  <c r="I69"/>
  <c r="F69"/>
  <c r="S71"/>
  <c r="G69"/>
  <c r="G70" l="1"/>
  <c r="F70"/>
  <c r="I70"/>
  <c r="M72"/>
  <c r="K72"/>
  <c r="E70"/>
  <c r="H70"/>
  <c r="C70"/>
  <c r="D70"/>
  <c r="B70"/>
  <c r="O72"/>
  <c r="R72"/>
  <c r="P72"/>
  <c r="N72"/>
  <c r="L72"/>
  <c r="Q72"/>
  <c r="S72"/>
  <c r="S73" l="1"/>
  <c r="L73"/>
  <c r="N73"/>
  <c r="P73"/>
  <c r="R73"/>
  <c r="O73"/>
  <c r="B71"/>
  <c r="D71"/>
  <c r="C71"/>
  <c r="H71"/>
  <c r="E71"/>
  <c r="K73"/>
  <c r="M73"/>
  <c r="I71"/>
  <c r="F71"/>
  <c r="G71"/>
  <c r="Q73"/>
  <c r="Q74" l="1"/>
  <c r="F72"/>
  <c r="I72"/>
  <c r="M74"/>
  <c r="K74"/>
  <c r="E72"/>
  <c r="H72"/>
  <c r="C72"/>
  <c r="D72"/>
  <c r="B72"/>
  <c r="O74"/>
  <c r="R74"/>
  <c r="P74"/>
  <c r="N74"/>
  <c r="L74"/>
  <c r="S74"/>
  <c r="G72"/>
  <c r="G73" l="1"/>
  <c r="L75"/>
  <c r="N75"/>
  <c r="P75"/>
  <c r="R75"/>
  <c r="O75"/>
  <c r="B73"/>
  <c r="D73"/>
  <c r="C73"/>
  <c r="H73"/>
  <c r="E73"/>
  <c r="K75"/>
  <c r="M75"/>
  <c r="I73"/>
  <c r="F73"/>
  <c r="Q75"/>
  <c r="S75"/>
  <c r="S76" l="1"/>
  <c r="F74"/>
  <c r="I74"/>
  <c r="M76"/>
  <c r="K76"/>
  <c r="E74"/>
  <c r="H74"/>
  <c r="C74"/>
  <c r="D74"/>
  <c r="B74"/>
  <c r="O76"/>
  <c r="R76"/>
  <c r="P76"/>
  <c r="N76"/>
  <c r="L76"/>
  <c r="G74"/>
  <c r="Q76"/>
  <c r="Q77" l="1"/>
  <c r="L77"/>
  <c r="N77"/>
  <c r="P77"/>
  <c r="R77"/>
  <c r="O77"/>
  <c r="B75"/>
  <c r="D75"/>
  <c r="C75"/>
  <c r="H75"/>
  <c r="E75"/>
  <c r="K77"/>
  <c r="M77"/>
  <c r="I75"/>
  <c r="F75"/>
  <c r="S77"/>
  <c r="G75"/>
  <c r="S78" l="1"/>
  <c r="F76"/>
  <c r="I76"/>
  <c r="M78"/>
  <c r="K78"/>
  <c r="E76"/>
  <c r="H76"/>
  <c r="C76"/>
  <c r="D76"/>
  <c r="B76"/>
  <c r="O78"/>
  <c r="R78"/>
  <c r="P78"/>
  <c r="N78"/>
  <c r="L78"/>
  <c r="Q78"/>
  <c r="G76"/>
  <c r="G77" l="1"/>
  <c r="L79"/>
  <c r="N79"/>
  <c r="P79"/>
  <c r="R79"/>
  <c r="O79"/>
  <c r="B77"/>
  <c r="D77"/>
  <c r="C77"/>
  <c r="H77"/>
  <c r="E77"/>
  <c r="K79"/>
  <c r="M79"/>
  <c r="I77"/>
  <c r="F78"/>
  <c r="F8" s="1"/>
  <c r="E11" i="15" s="1"/>
  <c r="F11" s="1"/>
  <c r="F77" i="7"/>
  <c r="S79"/>
  <c r="Q79"/>
  <c r="I78" l="1"/>
  <c r="M80"/>
  <c r="K80"/>
  <c r="E78"/>
  <c r="H78"/>
  <c r="C78"/>
  <c r="D78"/>
  <c r="B78"/>
  <c r="O80"/>
  <c r="R80"/>
  <c r="P80"/>
  <c r="N80"/>
  <c r="L80"/>
  <c r="G78"/>
  <c r="Q80"/>
  <c r="S80"/>
  <c r="Q81" l="1"/>
  <c r="G79"/>
  <c r="L81"/>
  <c r="N81"/>
  <c r="P81"/>
  <c r="R81"/>
  <c r="O81"/>
  <c r="B79"/>
  <c r="D79"/>
  <c r="C79"/>
  <c r="H79"/>
  <c r="E79"/>
  <c r="K81"/>
  <c r="M81"/>
  <c r="I79"/>
  <c r="S81"/>
  <c r="S82" l="1"/>
  <c r="M82"/>
  <c r="K82"/>
  <c r="E80"/>
  <c r="H80"/>
  <c r="C80"/>
  <c r="D80"/>
  <c r="B80"/>
  <c r="O82"/>
  <c r="R82"/>
  <c r="P82"/>
  <c r="N82"/>
  <c r="L82"/>
  <c r="G80"/>
  <c r="Q82"/>
  <c r="I80"/>
  <c r="I81" l="1"/>
  <c r="G81"/>
  <c r="L83"/>
  <c r="N83"/>
  <c r="P83"/>
  <c r="R83"/>
  <c r="O83"/>
  <c r="B81"/>
  <c r="D81"/>
  <c r="C81"/>
  <c r="H81"/>
  <c r="E81"/>
  <c r="K83"/>
  <c r="M83"/>
  <c r="S83"/>
  <c r="Q83"/>
  <c r="Q84" l="1"/>
  <c r="M84"/>
  <c r="K84"/>
  <c r="E82"/>
  <c r="H82"/>
  <c r="C82"/>
  <c r="D82"/>
  <c r="B82"/>
  <c r="O84"/>
  <c r="R84"/>
  <c r="P84"/>
  <c r="N84"/>
  <c r="L84"/>
  <c r="G82"/>
  <c r="I82"/>
  <c r="S84"/>
  <c r="I83" l="1"/>
  <c r="G83"/>
  <c r="L85"/>
  <c r="N85"/>
  <c r="P85"/>
  <c r="R85"/>
  <c r="O85"/>
  <c r="B83"/>
  <c r="D83"/>
  <c r="C83"/>
  <c r="H83"/>
  <c r="E83"/>
  <c r="K85"/>
  <c r="M85"/>
  <c r="Q85"/>
  <c r="S85"/>
  <c r="Q86" l="1"/>
  <c r="M86"/>
  <c r="K86"/>
  <c r="E84"/>
  <c r="H84"/>
  <c r="C84"/>
  <c r="D84"/>
  <c r="B84"/>
  <c r="O86"/>
  <c r="R86"/>
  <c r="P86"/>
  <c r="N86"/>
  <c r="L86"/>
  <c r="G84"/>
  <c r="I84"/>
  <c r="S86"/>
  <c r="I85" l="1"/>
  <c r="G85"/>
  <c r="L87"/>
  <c r="N87"/>
  <c r="P87"/>
  <c r="R87"/>
  <c r="O87"/>
  <c r="B85"/>
  <c r="D85"/>
  <c r="C85"/>
  <c r="H85"/>
  <c r="E85"/>
  <c r="K87"/>
  <c r="M87"/>
  <c r="Q87"/>
  <c r="S87"/>
  <c r="S88" l="1"/>
  <c r="M88"/>
  <c r="K88"/>
  <c r="E86"/>
  <c r="H86"/>
  <c r="C86"/>
  <c r="D86"/>
  <c r="B86"/>
  <c r="O88"/>
  <c r="R88"/>
  <c r="P88"/>
  <c r="N88"/>
  <c r="L88"/>
  <c r="G86"/>
  <c r="I86"/>
  <c r="Q88"/>
  <c r="Q89" l="1"/>
  <c r="G87"/>
  <c r="L89"/>
  <c r="N89"/>
  <c r="P89"/>
  <c r="R89"/>
  <c r="O89"/>
  <c r="B87"/>
  <c r="D87"/>
  <c r="C87"/>
  <c r="H87"/>
  <c r="E87"/>
  <c r="K89"/>
  <c r="M89"/>
  <c r="S89"/>
  <c r="I87"/>
  <c r="I88" l="1"/>
  <c r="M90"/>
  <c r="K90"/>
  <c r="E88"/>
  <c r="H88"/>
  <c r="C88"/>
  <c r="D88"/>
  <c r="B88"/>
  <c r="O90"/>
  <c r="R90"/>
  <c r="P90"/>
  <c r="N90"/>
  <c r="L90"/>
  <c r="G88"/>
  <c r="Q90"/>
  <c r="S90"/>
  <c r="Q91" l="1"/>
  <c r="G89"/>
  <c r="L91"/>
  <c r="N91"/>
  <c r="P91"/>
  <c r="R91"/>
  <c r="O91"/>
  <c r="B89"/>
  <c r="D89"/>
  <c r="C89"/>
  <c r="H89"/>
  <c r="E89"/>
  <c r="K91"/>
  <c r="M91"/>
  <c r="I89"/>
  <c r="S91"/>
  <c r="I90" l="1"/>
  <c r="M92"/>
  <c r="K92"/>
  <c r="E90"/>
  <c r="H90"/>
  <c r="C90"/>
  <c r="D90"/>
  <c r="B90"/>
  <c r="O92"/>
  <c r="R92"/>
  <c r="P92"/>
  <c r="N92"/>
  <c r="L92"/>
  <c r="G90"/>
  <c r="Q92"/>
  <c r="S92"/>
  <c r="Q93" l="1"/>
  <c r="G91"/>
  <c r="L93"/>
  <c r="N93"/>
  <c r="P93"/>
  <c r="R93"/>
  <c r="O93"/>
  <c r="B91"/>
  <c r="D91"/>
  <c r="C91"/>
  <c r="H91"/>
  <c r="E91"/>
  <c r="K93"/>
  <c r="M93"/>
  <c r="I91"/>
  <c r="S93"/>
  <c r="S94" l="1"/>
  <c r="M94"/>
  <c r="K94"/>
  <c r="E92"/>
  <c r="H92"/>
  <c r="C92"/>
  <c r="D92"/>
  <c r="B92"/>
  <c r="O94"/>
  <c r="R94"/>
  <c r="P94"/>
  <c r="N94"/>
  <c r="L94"/>
  <c r="G92"/>
  <c r="Q94"/>
  <c r="I92"/>
  <c r="Q95" l="1"/>
  <c r="G93"/>
  <c r="L95"/>
  <c r="N95"/>
  <c r="P95"/>
  <c r="R95"/>
  <c r="O95"/>
  <c r="B93"/>
  <c r="D93"/>
  <c r="C93"/>
  <c r="H93"/>
  <c r="E93"/>
  <c r="K95"/>
  <c r="M95"/>
  <c r="S95"/>
  <c r="I93"/>
  <c r="S96" l="1"/>
  <c r="M96"/>
  <c r="K96"/>
  <c r="E94"/>
  <c r="H94"/>
  <c r="C94"/>
  <c r="D94"/>
  <c r="B94"/>
  <c r="O96"/>
  <c r="R96"/>
  <c r="P96"/>
  <c r="N96"/>
  <c r="L96"/>
  <c r="G94"/>
  <c r="Q96"/>
  <c r="I94"/>
  <c r="I95" l="1"/>
  <c r="G95"/>
  <c r="L97"/>
  <c r="N97"/>
  <c r="P97"/>
  <c r="R97"/>
  <c r="O97"/>
  <c r="B95"/>
  <c r="D95"/>
  <c r="C95"/>
  <c r="H95"/>
  <c r="E95"/>
  <c r="K97"/>
  <c r="M97"/>
  <c r="S97"/>
  <c r="Q97"/>
  <c r="Q98" l="1"/>
  <c r="M98"/>
  <c r="K98"/>
  <c r="E96"/>
  <c r="H96"/>
  <c r="C96"/>
  <c r="D96"/>
  <c r="B96"/>
  <c r="O98"/>
  <c r="R98"/>
  <c r="P98"/>
  <c r="N98"/>
  <c r="L98"/>
  <c r="G96"/>
  <c r="I96"/>
  <c r="S98"/>
  <c r="I97" l="1"/>
  <c r="G97"/>
  <c r="L99"/>
  <c r="N99"/>
  <c r="P99"/>
  <c r="R99"/>
  <c r="O99"/>
  <c r="B97"/>
  <c r="D97"/>
  <c r="C97"/>
  <c r="H97"/>
  <c r="E97"/>
  <c r="K99"/>
  <c r="M99"/>
  <c r="Q99"/>
  <c r="S99"/>
  <c r="S100" l="1"/>
  <c r="M100"/>
  <c r="K100"/>
  <c r="E98"/>
  <c r="H98"/>
  <c r="C98"/>
  <c r="D98"/>
  <c r="B98"/>
  <c r="O100"/>
  <c r="R100"/>
  <c r="P100"/>
  <c r="N100"/>
  <c r="L100"/>
  <c r="G98"/>
  <c r="I98"/>
  <c r="Q100"/>
  <c r="I99" l="1"/>
  <c r="G99"/>
  <c r="L101"/>
  <c r="N101"/>
  <c r="P101"/>
  <c r="R101"/>
  <c r="O101"/>
  <c r="B99"/>
  <c r="D99"/>
  <c r="C99"/>
  <c r="H99"/>
  <c r="E99"/>
  <c r="K101"/>
  <c r="M101"/>
  <c r="S101"/>
  <c r="Q101"/>
  <c r="Q102" l="1"/>
  <c r="M102"/>
  <c r="K102"/>
  <c r="E100"/>
  <c r="H100"/>
  <c r="C100"/>
  <c r="D100"/>
  <c r="B100"/>
  <c r="O102"/>
  <c r="R102"/>
  <c r="P102"/>
  <c r="N102"/>
  <c r="L102"/>
  <c r="G100"/>
  <c r="I100"/>
  <c r="S102"/>
  <c r="S103" l="1"/>
  <c r="I101"/>
  <c r="G101"/>
  <c r="L103"/>
  <c r="N103"/>
  <c r="P103"/>
  <c r="R103"/>
  <c r="O103"/>
  <c r="B101"/>
  <c r="D101"/>
  <c r="C101"/>
  <c r="H101"/>
  <c r="E101"/>
  <c r="K103"/>
  <c r="M103"/>
  <c r="Q103"/>
  <c r="Q104" l="1"/>
  <c r="K104"/>
  <c r="E102"/>
  <c r="H102"/>
  <c r="C102"/>
  <c r="D102"/>
  <c r="B102"/>
  <c r="O104"/>
  <c r="R104"/>
  <c r="P104"/>
  <c r="N104"/>
  <c r="L104"/>
  <c r="G102"/>
  <c r="I102"/>
  <c r="S104"/>
  <c r="M104"/>
  <c r="M105" l="1"/>
  <c r="S105"/>
  <c r="I103"/>
  <c r="G103"/>
  <c r="L105"/>
  <c r="N105"/>
  <c r="P105"/>
  <c r="R105"/>
  <c r="O105"/>
  <c r="B103"/>
  <c r="D103"/>
  <c r="C103"/>
  <c r="H103"/>
  <c r="E103"/>
  <c r="K105"/>
  <c r="Q105"/>
  <c r="Q106" l="1"/>
  <c r="E104"/>
  <c r="H104"/>
  <c r="C104"/>
  <c r="D104"/>
  <c r="B104"/>
  <c r="O106"/>
  <c r="R106"/>
  <c r="P106"/>
  <c r="N106"/>
  <c r="L106"/>
  <c r="G104"/>
  <c r="I104"/>
  <c r="S106"/>
  <c r="M106"/>
  <c r="K106"/>
  <c r="K107" l="1"/>
  <c r="M107"/>
  <c r="S107"/>
  <c r="I105"/>
  <c r="G105"/>
  <c r="L107"/>
  <c r="N107"/>
  <c r="P107"/>
  <c r="R107"/>
  <c r="O107"/>
  <c r="B105"/>
  <c r="D105"/>
  <c r="C105"/>
  <c r="H105"/>
  <c r="E105"/>
  <c r="Q107"/>
  <c r="E106" l="1"/>
  <c r="H106"/>
  <c r="C106"/>
  <c r="D106"/>
  <c r="B106"/>
  <c r="O108"/>
  <c r="R108"/>
  <c r="P108"/>
  <c r="N108"/>
  <c r="L108"/>
  <c r="G106"/>
  <c r="I106"/>
  <c r="S108"/>
  <c r="M108"/>
  <c r="K108"/>
  <c r="Q108"/>
  <c r="K109" l="1"/>
  <c r="M109"/>
  <c r="S109"/>
  <c r="I107"/>
  <c r="G107"/>
  <c r="L109"/>
  <c r="N109"/>
  <c r="P109"/>
  <c r="R109"/>
  <c r="O109"/>
  <c r="B107"/>
  <c r="D107"/>
  <c r="C107"/>
  <c r="H107"/>
  <c r="E107"/>
  <c r="Q109"/>
  <c r="Q110" l="1"/>
  <c r="H108"/>
  <c r="C108"/>
  <c r="D108"/>
  <c r="B108"/>
  <c r="O110"/>
  <c r="R110"/>
  <c r="P110"/>
  <c r="N110"/>
  <c r="L110"/>
  <c r="G108"/>
  <c r="I108"/>
  <c r="S110"/>
  <c r="M110"/>
  <c r="K110"/>
  <c r="E108"/>
  <c r="E109" l="1"/>
  <c r="M111"/>
  <c r="S111"/>
  <c r="I109"/>
  <c r="G109"/>
  <c r="L111"/>
  <c r="N111"/>
  <c r="P111"/>
  <c r="R111"/>
  <c r="O111"/>
  <c r="B109"/>
  <c r="D109"/>
  <c r="C109"/>
  <c r="H109"/>
  <c r="Q111"/>
  <c r="K111"/>
  <c r="Q112" l="1"/>
  <c r="H110"/>
  <c r="C110"/>
  <c r="D110"/>
  <c r="B110"/>
  <c r="O112"/>
  <c r="R112"/>
  <c r="P112"/>
  <c r="N112"/>
  <c r="L112"/>
  <c r="G110"/>
  <c r="I110"/>
  <c r="S112"/>
  <c r="M112"/>
  <c r="E110"/>
  <c r="K112"/>
  <c r="K113" l="1"/>
  <c r="M113"/>
  <c r="S113"/>
  <c r="I111"/>
  <c r="G111"/>
  <c r="L113"/>
  <c r="N113"/>
  <c r="P113"/>
  <c r="R113"/>
  <c r="O113"/>
  <c r="B111"/>
  <c r="D111"/>
  <c r="C111"/>
  <c r="H111"/>
  <c r="Q113"/>
  <c r="E111"/>
  <c r="Q114" l="1"/>
  <c r="H112"/>
  <c r="C112"/>
  <c r="D112"/>
  <c r="B112"/>
  <c r="O114"/>
  <c r="R114"/>
  <c r="P114"/>
  <c r="N114"/>
  <c r="L114"/>
  <c r="G112"/>
  <c r="I112"/>
  <c r="S114"/>
  <c r="M114"/>
  <c r="K114"/>
  <c r="E112"/>
  <c r="K115" l="1"/>
  <c r="M115"/>
  <c r="S115"/>
  <c r="I113"/>
  <c r="G113"/>
  <c r="L115"/>
  <c r="N115"/>
  <c r="P115"/>
  <c r="R115"/>
  <c r="O115"/>
  <c r="B113"/>
  <c r="D113"/>
  <c r="C113"/>
  <c r="H113"/>
  <c r="Q115"/>
  <c r="E113"/>
  <c r="E114" l="1"/>
  <c r="Q116"/>
  <c r="C114"/>
  <c r="D114"/>
  <c r="B114"/>
  <c r="O116"/>
  <c r="R116"/>
  <c r="P116"/>
  <c r="N116"/>
  <c r="L116"/>
  <c r="G114"/>
  <c r="I114"/>
  <c r="S116"/>
  <c r="M116"/>
  <c r="K116"/>
  <c r="H114"/>
  <c r="K117" l="1"/>
  <c r="M117"/>
  <c r="S117"/>
  <c r="I115"/>
  <c r="G115"/>
  <c r="L117"/>
  <c r="N117"/>
  <c r="P117"/>
  <c r="R117"/>
  <c r="O117"/>
  <c r="B115"/>
  <c r="D115"/>
  <c r="C115"/>
  <c r="Q117"/>
  <c r="E115"/>
  <c r="H115"/>
  <c r="H116" l="1"/>
  <c r="Q118"/>
  <c r="C116"/>
  <c r="D116"/>
  <c r="B116"/>
  <c r="O118"/>
  <c r="R118"/>
  <c r="P118"/>
  <c r="N118"/>
  <c r="L118"/>
  <c r="G116"/>
  <c r="I116"/>
  <c r="S118"/>
  <c r="M118"/>
  <c r="K118"/>
  <c r="E116"/>
  <c r="K119" l="1"/>
  <c r="M119"/>
  <c r="S119"/>
  <c r="I117"/>
  <c r="G117"/>
  <c r="L119"/>
  <c r="N119"/>
  <c r="P119"/>
  <c r="R119"/>
  <c r="O119"/>
  <c r="B117"/>
  <c r="D117"/>
  <c r="C117"/>
  <c r="Q119"/>
  <c r="H117"/>
  <c r="E117"/>
  <c r="E118" l="1"/>
  <c r="Q120"/>
  <c r="C118"/>
  <c r="D118"/>
  <c r="B118"/>
  <c r="O120"/>
  <c r="R120"/>
  <c r="P120"/>
  <c r="N120"/>
  <c r="L120"/>
  <c r="G118"/>
  <c r="I118"/>
  <c r="S120"/>
  <c r="M120"/>
  <c r="K120"/>
  <c r="H118"/>
  <c r="K121" l="1"/>
  <c r="M121"/>
  <c r="S121"/>
  <c r="I119"/>
  <c r="G119"/>
  <c r="L121"/>
  <c r="N121"/>
  <c r="P121"/>
  <c r="R121"/>
  <c r="O121"/>
  <c r="B119"/>
  <c r="D119"/>
  <c r="C119"/>
  <c r="Q121"/>
  <c r="E119"/>
  <c r="H119"/>
  <c r="E120" l="1"/>
  <c r="Q122"/>
  <c r="C120"/>
  <c r="D120"/>
  <c r="B120"/>
  <c r="O122"/>
  <c r="R122"/>
  <c r="P122"/>
  <c r="N122"/>
  <c r="L122"/>
  <c r="G120"/>
  <c r="I120"/>
  <c r="S122"/>
  <c r="M122"/>
  <c r="K122"/>
  <c r="H120"/>
  <c r="K123" l="1"/>
  <c r="M123"/>
  <c r="S123"/>
  <c r="I121"/>
  <c r="G121"/>
  <c r="L123"/>
  <c r="N123"/>
  <c r="P123"/>
  <c r="R123"/>
  <c r="O123"/>
  <c r="B121"/>
  <c r="D121"/>
  <c r="C121"/>
  <c r="Q123"/>
  <c r="E121"/>
  <c r="H121"/>
  <c r="E122" l="1"/>
  <c r="Q124"/>
  <c r="C123"/>
  <c r="C8" s="1"/>
  <c r="E8" i="15" s="1"/>
  <c r="F8" s="1"/>
  <c r="C122" i="7"/>
  <c r="D122"/>
  <c r="B122"/>
  <c r="O124"/>
  <c r="R124"/>
  <c r="P124"/>
  <c r="N124"/>
  <c r="L124"/>
  <c r="G122"/>
  <c r="I122"/>
  <c r="S124"/>
  <c r="M124"/>
  <c r="K124"/>
  <c r="H122"/>
  <c r="H123" l="1"/>
  <c r="M125"/>
  <c r="S125"/>
  <c r="I123"/>
  <c r="G123"/>
  <c r="L125"/>
  <c r="N125"/>
  <c r="P125"/>
  <c r="R125"/>
  <c r="O125"/>
  <c r="B123"/>
  <c r="D123"/>
  <c r="Q125"/>
  <c r="E123"/>
  <c r="K125"/>
  <c r="K126" l="1"/>
  <c r="Q126"/>
  <c r="D124"/>
  <c r="B124"/>
  <c r="O126"/>
  <c r="R126"/>
  <c r="P126"/>
  <c r="N126"/>
  <c r="L126"/>
  <c r="G124"/>
  <c r="I124"/>
  <c r="S126"/>
  <c r="M126"/>
  <c r="H124"/>
  <c r="E124"/>
  <c r="E125" l="1"/>
  <c r="M127"/>
  <c r="S127"/>
  <c r="I125"/>
  <c r="G125"/>
  <c r="L127"/>
  <c r="N127"/>
  <c r="P127"/>
  <c r="R127"/>
  <c r="O127"/>
  <c r="B125"/>
  <c r="D125"/>
  <c r="Q127"/>
  <c r="K127"/>
  <c r="H125"/>
  <c r="H126" l="1"/>
  <c r="Q129"/>
  <c r="Q8" s="1"/>
  <c r="E32" i="15" s="1"/>
  <c r="F32" s="1"/>
  <c r="Q128" i="7"/>
  <c r="D126"/>
  <c r="B126"/>
  <c r="O129"/>
  <c r="O8" s="1"/>
  <c r="E28" i="15" s="1"/>
  <c r="F28" s="1"/>
  <c r="O128" i="7"/>
  <c r="R129"/>
  <c r="R8" s="1"/>
  <c r="E33" i="15" s="1"/>
  <c r="F33" s="1"/>
  <c r="R128" i="7"/>
  <c r="P129"/>
  <c r="P8" s="1"/>
  <c r="E29" i="15" s="1"/>
  <c r="F29" s="1"/>
  <c r="P128" i="7"/>
  <c r="N129"/>
  <c r="N8" s="1"/>
  <c r="E27" i="15" s="1"/>
  <c r="F27" s="1"/>
  <c r="N128" i="7"/>
  <c r="L129"/>
  <c r="L8" s="1"/>
  <c r="E23" i="15" s="1"/>
  <c r="F23" s="1"/>
  <c r="L128" i="7"/>
  <c r="G126"/>
  <c r="I126"/>
  <c r="S129"/>
  <c r="S8" s="1"/>
  <c r="E34" i="15" s="1"/>
  <c r="F34" s="1"/>
  <c r="S128" i="7"/>
  <c r="M129"/>
  <c r="M8" s="1"/>
  <c r="E24" i="15" s="1"/>
  <c r="F24" s="1"/>
  <c r="M128" i="7"/>
  <c r="E126"/>
  <c r="K129"/>
  <c r="K128"/>
  <c r="K8" l="1"/>
  <c r="E22" i="15" s="1"/>
  <c r="F22" s="1"/>
  <c r="I127" i="7"/>
  <c r="B127"/>
  <c r="D127"/>
  <c r="H127"/>
  <c r="E127"/>
  <c r="G127"/>
  <c r="G129" l="1"/>
  <c r="G128"/>
  <c r="E129"/>
  <c r="E8" s="1"/>
  <c r="E10" i="15" s="1"/>
  <c r="F10" s="1"/>
  <c r="E128" i="7"/>
  <c r="H129"/>
  <c r="H128"/>
  <c r="D129"/>
  <c r="D8" s="1"/>
  <c r="E9" i="15" s="1"/>
  <c r="F9" s="1"/>
  <c r="D128" i="7"/>
  <c r="B129"/>
  <c r="B8" s="1"/>
  <c r="E7" i="15" s="1"/>
  <c r="F7" s="1"/>
  <c r="B128" i="7"/>
  <c r="I129"/>
  <c r="I8" s="1"/>
  <c r="E14" i="15" s="1"/>
  <c r="F14" s="1"/>
  <c r="I128" i="7"/>
  <c r="H8" l="1"/>
  <c r="E13" i="15" s="1"/>
  <c r="F13" s="1"/>
  <c r="G8" i="7"/>
  <c r="E12" i="15" s="1"/>
  <c r="F12" s="1"/>
  <c r="G7"/>
  <c r="H7" s="1"/>
  <c r="G14"/>
  <c r="H14" s="1"/>
  <c r="G13"/>
  <c r="G11"/>
  <c r="H11" s="1"/>
  <c r="G10"/>
  <c r="H10" s="1"/>
  <c r="G9"/>
  <c r="H9" s="1"/>
  <c r="G12"/>
  <c r="C19" i="20"/>
  <c r="I19" s="1"/>
  <c r="C17"/>
  <c r="I17" s="1"/>
  <c r="C20"/>
  <c r="I20" s="1"/>
  <c r="C21"/>
  <c r="I21" s="1"/>
  <c r="G8" i="15"/>
  <c r="H8" s="1"/>
  <c r="H12" l="1"/>
  <c r="H15" s="1"/>
  <c r="B17" i="20" s="1"/>
  <c r="D17" s="1"/>
  <c r="F17" s="1"/>
  <c r="J17" s="1"/>
  <c r="H13" i="15"/>
  <c r="G22"/>
  <c r="H22" s="1"/>
  <c r="G28"/>
  <c r="H28" s="1"/>
  <c r="G34"/>
  <c r="H34" s="1"/>
  <c r="G29"/>
  <c r="H29" s="1"/>
  <c r="G24"/>
  <c r="H24" s="1"/>
  <c r="G33"/>
  <c r="H33" s="1"/>
  <c r="G23"/>
  <c r="H23" s="1"/>
  <c r="G27"/>
  <c r="H27" s="1"/>
  <c r="G32"/>
  <c r="H32" s="1"/>
  <c r="H35" l="1"/>
  <c r="B21" i="20" s="1"/>
  <c r="D21" s="1"/>
  <c r="F21" s="1"/>
  <c r="J21" s="1"/>
  <c r="H30" i="15"/>
  <c r="B20" i="20" s="1"/>
  <c r="D20" s="1"/>
  <c r="H25" i="15"/>
  <c r="B19" i="20" s="1"/>
  <c r="D19" s="1"/>
  <c r="F19" s="1"/>
  <c r="J19" s="1"/>
  <c r="F20" l="1"/>
  <c r="J20" s="1"/>
</calcChain>
</file>

<file path=xl/sharedStrings.xml><?xml version="1.0" encoding="utf-8"?>
<sst xmlns="http://schemas.openxmlformats.org/spreadsheetml/2006/main" count="806" uniqueCount="592">
  <si>
    <t>Henkel Integrative Case</t>
  </si>
  <si>
    <t>Cost of Capital</t>
  </si>
  <si>
    <t>Date</t>
  </si>
  <si>
    <t>AVY-N</t>
  </si>
  <si>
    <t>Ticker</t>
  </si>
  <si>
    <t>HEN-FF</t>
  </si>
  <si>
    <t>Company name</t>
  </si>
  <si>
    <t>Currency</t>
  </si>
  <si>
    <t>Equity</t>
  </si>
  <si>
    <t>Laundry</t>
  </si>
  <si>
    <t>Adhesives</t>
  </si>
  <si>
    <t>CL-N</t>
  </si>
  <si>
    <t>KMB-N</t>
  </si>
  <si>
    <t>RB.-LN</t>
  </si>
  <si>
    <t>CLX-N</t>
  </si>
  <si>
    <t>PG-N</t>
  </si>
  <si>
    <t>ULVR-LN</t>
  </si>
  <si>
    <t>CHD-N</t>
  </si>
  <si>
    <t>EL-N</t>
  </si>
  <si>
    <t>AVP-N</t>
  </si>
  <si>
    <t>MMM-N</t>
  </si>
  <si>
    <t>debt</t>
  </si>
  <si>
    <t>Total</t>
  </si>
  <si>
    <t>Unfunded</t>
  </si>
  <si>
    <t>retirements</t>
  </si>
  <si>
    <t xml:space="preserve">Debt &amp; </t>
  </si>
  <si>
    <t>Cash</t>
  </si>
  <si>
    <t>Net</t>
  </si>
  <si>
    <t>Share</t>
  </si>
  <si>
    <t>price</t>
  </si>
  <si>
    <t>Shares</t>
  </si>
  <si>
    <t>outstanding</t>
  </si>
  <si>
    <t>Market</t>
  </si>
  <si>
    <t>capitalization</t>
  </si>
  <si>
    <t>Debt &amp; Debt Equivalents</t>
  </si>
  <si>
    <t>Source: Worldscope, Thomson Financial</t>
  </si>
  <si>
    <t>Cosmetics &amp; Toiletries</t>
  </si>
  <si>
    <t>Notes:</t>
  </si>
  <si>
    <t>FYE</t>
  </si>
  <si>
    <t>MSCI</t>
  </si>
  <si>
    <t>EUR</t>
  </si>
  <si>
    <t>USD</t>
  </si>
  <si>
    <t>Adjusted Stock Prices (adjusted for dividends and splits)</t>
  </si>
  <si>
    <t>GBP</t>
  </si>
  <si>
    <t>AAA</t>
  </si>
  <si>
    <t>Total Returns (including dividends)</t>
  </si>
  <si>
    <t>AA</t>
  </si>
  <si>
    <t>A+</t>
  </si>
  <si>
    <t>A</t>
  </si>
  <si>
    <t>A-</t>
  </si>
  <si>
    <t>BBB+</t>
  </si>
  <si>
    <t>BBB</t>
  </si>
  <si>
    <t>BBB-</t>
  </si>
  <si>
    <t>BB+</t>
  </si>
  <si>
    <t>BB</t>
  </si>
  <si>
    <t>BB-</t>
  </si>
  <si>
    <t>B+</t>
  </si>
  <si>
    <t>B</t>
  </si>
  <si>
    <t>B-</t>
  </si>
  <si>
    <t>Company</t>
  </si>
  <si>
    <t>Revenues</t>
  </si>
  <si>
    <t>PP&amp;E</t>
  </si>
  <si>
    <t>GIVN-VX</t>
  </si>
  <si>
    <t>OR-FR</t>
  </si>
  <si>
    <t>BEI-FF</t>
  </si>
  <si>
    <t>ORI-SK</t>
  </si>
  <si>
    <t>Operating profit (EBITA)</t>
  </si>
  <si>
    <t>Inventory</t>
  </si>
  <si>
    <t>Year</t>
  </si>
  <si>
    <t>U.S. Household and Personal Care</t>
  </si>
  <si>
    <t>Source: JP Morgan, Worldscope, Thomson Financial</t>
  </si>
  <si>
    <t>ENR-N</t>
  </si>
  <si>
    <t>RDEN-O</t>
  </si>
  <si>
    <t>SCA'B-SK</t>
  </si>
  <si>
    <t>SG&amp;A</t>
  </si>
  <si>
    <t>Revenues
 (in euros)</t>
  </si>
  <si>
    <t>Segment Comparables</t>
  </si>
  <si>
    <t>Key Inputs</t>
  </si>
  <si>
    <t>CHF</t>
  </si>
  <si>
    <t>SEK</t>
  </si>
  <si>
    <t>FUL-N</t>
  </si>
  <si>
    <t>Yields by Corporate Default Rating</t>
  </si>
  <si>
    <t>U.S. Dollar Denominated Bonds</t>
  </si>
  <si>
    <t>Euro-Denominated Bonds</t>
  </si>
  <si>
    <t>Rating</t>
  </si>
  <si>
    <t>1Y</t>
  </si>
  <si>
    <t>2Y</t>
  </si>
  <si>
    <t>5Y</t>
  </si>
  <si>
    <t>10Y</t>
  </si>
  <si>
    <t>20Y</t>
  </si>
  <si>
    <r>
      <t>Treasury</t>
    </r>
    <r>
      <rPr>
        <vertAlign val="superscript"/>
        <sz val="10"/>
        <rFont val="Arial"/>
        <family val="2"/>
      </rPr>
      <t>1</t>
    </r>
  </si>
  <si>
    <r>
      <t>Treasury</t>
    </r>
    <r>
      <rPr>
        <vertAlign val="superscript"/>
        <sz val="10"/>
        <rFont val="Arial"/>
        <family val="2"/>
      </rPr>
      <t>2</t>
    </r>
  </si>
  <si>
    <t>AA+/AA</t>
  </si>
  <si>
    <t>n/a</t>
  </si>
  <si>
    <t>AA-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</si>
  <si>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U.S. Treasury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</si>
  <si>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German Treasury</t>
    </r>
  </si>
  <si>
    <t>Beta</t>
  </si>
  <si>
    <t>Debt-to</t>
  </si>
  <si>
    <t>Unlevered</t>
  </si>
  <si>
    <t>Cosmetics</t>
  </si>
  <si>
    <t>MSCI World Index</t>
  </si>
  <si>
    <t>Market risk premium</t>
  </si>
  <si>
    <t>Risk free rate</t>
  </si>
  <si>
    <t xml:space="preserve">Unlevered </t>
  </si>
  <si>
    <t>Target</t>
  </si>
  <si>
    <t>debt to</t>
  </si>
  <si>
    <t>equity</t>
  </si>
  <si>
    <t xml:space="preserve">Levered </t>
  </si>
  <si>
    <t>Cost of</t>
  </si>
  <si>
    <t>Henkel</t>
  </si>
  <si>
    <t>After-tax</t>
  </si>
  <si>
    <t>Segment</t>
  </si>
  <si>
    <t>Henkel: Marginal tax rate</t>
  </si>
  <si>
    <t>Henkel: After-tax cost of debt</t>
  </si>
  <si>
    <t>Henkel: Cost of debt</t>
  </si>
  <si>
    <t>beta</t>
  </si>
  <si>
    <t>value</t>
  </si>
  <si>
    <t>captial</t>
  </si>
  <si>
    <t>cost of</t>
  </si>
  <si>
    <t>Cost of sales</t>
  </si>
  <si>
    <t>Accounts receivable</t>
  </si>
  <si>
    <t>Accrued payroll</t>
  </si>
  <si>
    <t>Accounts payable</t>
  </si>
  <si>
    <t>equivalents</t>
  </si>
  <si>
    <t>Bloomberg, December, 2009</t>
  </si>
  <si>
    <t>Market capitalization</t>
  </si>
  <si>
    <t>Amort-ization</t>
  </si>
  <si>
    <r>
      <rPr>
        <i/>
        <vertAlign val="superscript"/>
        <sz val="11"/>
        <color theme="1"/>
        <rFont val="Calibri"/>
        <family val="2"/>
        <scheme val="minor"/>
      </rPr>
      <t>1</t>
    </r>
    <r>
      <rPr>
        <i/>
        <sz val="11"/>
        <color theme="1"/>
        <rFont val="Calibri"/>
        <family val="2"/>
        <scheme val="minor"/>
      </rPr>
      <t xml:space="preserve"> Equity beta is calculated by regressing 10 years of monthly returns on the MSCI World (in the same currency)</t>
    </r>
  </si>
  <si>
    <r>
      <rPr>
        <i/>
        <vertAlign val="superscript"/>
        <sz val="11"/>
        <color theme="1"/>
        <rFont val="Calibri"/>
        <family val="2"/>
        <scheme val="minor"/>
      </rPr>
      <t xml:space="preserve">2 </t>
    </r>
    <r>
      <rPr>
        <i/>
        <sz val="11"/>
        <color theme="1"/>
        <rFont val="Calibri"/>
        <family val="2"/>
        <scheme val="minor"/>
      </rPr>
      <t>Debt-to-equity is calculated as ratio of the most recent year-end debt (and equivalents) divided by the market value of equity</t>
    </r>
  </si>
  <si>
    <r>
      <rPr>
        <i/>
        <vertAlign val="superscript"/>
        <sz val="11"/>
        <color theme="1"/>
        <rFont val="Calibri"/>
        <family val="2"/>
        <scheme val="minor"/>
      </rPr>
      <t>3</t>
    </r>
    <r>
      <rPr>
        <i/>
        <sz val="11"/>
        <color theme="1"/>
        <rFont val="Calibri"/>
        <family val="2"/>
        <scheme val="minor"/>
      </rPr>
      <t xml:space="preserve"> Unlevered beta equals the OLS equity beta divided by (1+D/E)</t>
    </r>
  </si>
  <si>
    <t>Equity Beta</t>
  </si>
  <si>
    <t>Currency Index</t>
  </si>
  <si>
    <t>Bloomberg</t>
  </si>
  <si>
    <r>
      <t>Adjustment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</si>
  <si>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beta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</si>
  <si>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adjustment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</si>
  <si>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equity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</si>
  <si>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r>
      <t>beta</t>
    </r>
    <r>
      <rPr>
        <b/>
        <vertAlign val="superscript"/>
        <sz val="11"/>
        <color theme="1"/>
        <rFont val="Calibri"/>
        <family val="2"/>
        <scheme val="minor"/>
      </rPr>
      <t>3</t>
    </r>
  </si>
  <si>
    <t>Debt-to-</t>
  </si>
  <si>
    <t>Agency</t>
  </si>
  <si>
    <t>S&amp;P</t>
  </si>
  <si>
    <t>Rating Actions</t>
  </si>
  <si>
    <t xml:space="preserve">S&amp;P </t>
  </si>
  <si>
    <t xml:space="preserve">A </t>
  </si>
  <si>
    <t xml:space="preserve">Fitch </t>
  </si>
  <si>
    <t>Equivalent</t>
  </si>
  <si>
    <r>
      <t>Moody's</t>
    </r>
    <r>
      <rPr>
        <sz val="16"/>
        <color rgb="FF000000"/>
        <rFont val="Times New Roman"/>
        <family val="1"/>
      </rPr>
      <t xml:space="preserve"> </t>
    </r>
  </si>
  <si>
    <t>A3</t>
  </si>
  <si>
    <t>Henkel Credit Ratings</t>
  </si>
  <si>
    <t>Laundry &amp; Home Care</t>
  </si>
  <si>
    <t>Cosmetics/Toiletries</t>
  </si>
  <si>
    <t>S3R6C2||&lt;TA&gt;&lt;Data type="string"&gt;BEIERSDORF AG&lt;/Data&gt;&lt;/TA&gt;</t>
  </si>
  <si>
    <t>S3R6C3||&lt;TA&gt;&lt;Data type="date"&gt;2009-12-31&lt;/Data&gt;&lt;/TA&gt;</t>
  </si>
  <si>
    <t>S3R6C4||&lt;TA&gt;&lt;Data type="string"&gt;EUR&lt;/Data&gt;&lt;/TA&gt;</t>
  </si>
  <si>
    <t>S3R6C5||&lt;TA&gt;&lt;Data type="double"&gt;5748.000000&lt;/Data&gt;&lt;/TA&gt;</t>
  </si>
  <si>
    <t>S3R6C7||&lt;TA&gt;&lt;Data type="double"&gt;5748.000000&lt;/Data&gt;&lt;/TA&gt;</t>
  </si>
  <si>
    <t>S3R6C8||&lt;TA&gt;&lt;Data type="double"&gt;1758&lt;/Data&gt;&lt;Data type="double"&gt;134&lt;/Data&gt;&lt;/TA&gt;</t>
  </si>
  <si>
    <t>S3R6C9||&lt;TA&gt;&lt;Data type="double"&gt;3198&lt;/Data&gt;&lt;Data type="double"&gt;52&lt;/Data&gt;&lt;/TA&gt;</t>
  </si>
  <si>
    <t>S3R6C10||&lt;TA&gt;&lt;Data type="double"&gt;24.000000&lt;/Data&gt;&lt;/TA&gt;</t>
  </si>
  <si>
    <t>S3R6C11||&lt;TA&gt;&lt;Data type="double"&gt;606&lt;/Data&gt;&lt;Data type="double"&gt;24&lt;/Data&gt;&lt;/TA&gt;</t>
  </si>
  <si>
    <t>S3R6C13||&lt;TA&gt;&lt;Data type="double"&gt;561.000000&lt;/Data&gt;&lt;/TA&gt;</t>
  </si>
  <si>
    <t>S3R6C14||&lt;TA&gt;&lt;Data type="double"&gt;947.000000&lt;/Data&gt;&lt;/TA&gt;</t>
  </si>
  <si>
    <t>S3R6C15||&lt;TA&gt;&lt;Data type="double"&gt;0.000000&lt;/Data&gt;&lt;/TA&gt;</t>
  </si>
  <si>
    <t>S3R6C16||&lt;TA&gt;&lt;Data type="double"&gt;699.000000&lt;/Data&gt;&lt;/TA&gt;</t>
  </si>
  <si>
    <t>S3R6C17||&lt;TA&gt;&lt;Data type="double"&gt;725.000000&lt;/Data&gt;&lt;/TA&gt;</t>
  </si>
  <si>
    <t>S3R7C2||&lt;TA&gt;&lt;Data type="string"&gt;GIVAUDAN SA&lt;/Data&gt;&lt;/TA&gt;</t>
  </si>
  <si>
    <t>S3R7C3||&lt;TA&gt;&lt;Data type="date"&gt;2009-12-31&lt;/Data&gt;&lt;/TA&gt;</t>
  </si>
  <si>
    <t>S3R7C4||&lt;TA&gt;&lt;Data type="string"&gt;CHF&lt;/Data&gt;&lt;/TA&gt;</t>
  </si>
  <si>
    <t>S3R7C5||&lt;TA&gt;&lt;Data type="double"&gt;2669.427417&lt;/Data&gt;&lt;/TA&gt;</t>
  </si>
  <si>
    <t>S3R7C7||&lt;TA&gt;&lt;Data type="double"&gt;3959.000000&lt;/Data&gt;&lt;/TA&gt;</t>
  </si>
  <si>
    <t>S3R7C8||&lt;TA&gt;&lt;Data type="double"&gt;2060&lt;/Data&gt;&lt;Data type="double"&gt;295&lt;/Data&gt;&lt;/TA&gt;</t>
  </si>
  <si>
    <t>S3R7C9||&lt;TA&gt;&lt;Data type="double"&gt;1059&lt;/Data&gt;&lt;Data type="double"&gt;25&lt;/Data&gt;&lt;/TA&gt;</t>
  </si>
  <si>
    <t>S3R7C10||&lt;TA&gt;&lt;Data type="double"&gt;176.000000&lt;/Data&gt;&lt;/TA&gt;</t>
  </si>
  <si>
    <t>S3R7C11||&lt;TA&gt;&lt;Data type="double"&gt;520&lt;/Data&gt;&lt;Data type="double"&gt;176&lt;/Data&gt;&lt;/TA&gt;</t>
  </si>
  <si>
    <t>S3R7C13||&lt;TA&gt;&lt;Data type="double"&gt;633.000000&lt;/Data&gt;&lt;/TA&gt;</t>
  </si>
  <si>
    <t>S3R7C14||&lt;TA&gt;&lt;Data type="double"&gt;831.000000&lt;/Data&gt;&lt;/TA&gt;</t>
  </si>
  <si>
    <t>S3R7C15||&lt;TA&gt;&lt;Data type="double"&gt;92.000000&lt;/Data&gt;&lt;/TA&gt;</t>
  </si>
  <si>
    <t>S3R7C16||&lt;TA&gt;&lt;Data type="double"&gt;322.000000&lt;/Data&gt;&lt;/TA&gt;</t>
  </si>
  <si>
    <t>S3R7C17||&lt;TA&gt;&lt;Data type="double"&gt;1437.000000&lt;/Data&gt;&lt;/TA&gt;</t>
  </si>
  <si>
    <t>S3R8C2||&lt;TA&gt;&lt;Data type="string"&gt;HENKEL AG AND&lt;/Data&gt;&lt;/TA&gt;</t>
  </si>
  <si>
    <t>S3R8C3||&lt;TA&gt;&lt;Data type="date"&gt;2009-12-31&lt;/Data&gt;&lt;/TA&gt;</t>
  </si>
  <si>
    <t>S3R8C4||&lt;TA&gt;&lt;Data type="string"&gt;EUR&lt;/Data&gt;&lt;/TA&gt;</t>
  </si>
  <si>
    <t>S3R8C5||&lt;TA&gt;&lt;Data type="double"&gt;13573.000000&lt;/Data&gt;&lt;/TA&gt;</t>
  </si>
  <si>
    <t>S3R8C7||&lt;TA&gt;&lt;Data type="double"&gt;13573.000000&lt;/Data&gt;&lt;/TA&gt;</t>
  </si>
  <si>
    <t>S3R8C8||&lt;TA&gt;&lt;Data type="double"&gt;6877&lt;/Data&gt;&lt;Data type="double"&gt;416&lt;/Data&gt;&lt;/TA&gt;</t>
  </si>
  <si>
    <t>S3R8C9||&lt;TA&gt;&lt;Data type="double"&gt;4966&lt;/Data&gt;&lt;Data type="double"&gt;59&lt;/Data&gt;&lt;/TA&gt;</t>
  </si>
  <si>
    <t>S3R8C10||&lt;TA&gt;&lt;Data type="double"&gt;108.000000&lt;/Data&gt;&lt;/TA&gt;</t>
  </si>
  <si>
    <t>S3R8C11||&lt;TA&gt;&lt;Data type="double"&gt;1255&lt;/Data&gt;&lt;Data type="double"&gt;108&lt;/Data&gt;&lt;/TA&gt;</t>
  </si>
  <si>
    <t>S3R8C13||&lt;TA&gt;&lt;Data type="double"&gt;1236.000000&lt;/Data&gt;&lt;/TA&gt;</t>
  </si>
  <si>
    <t>S3R8C14||&lt;TA&gt;&lt;Data type="double"&gt;2115.000000&lt;/Data&gt;&lt;/TA&gt;</t>
  </si>
  <si>
    <t>S3R8C15||&lt;TA&gt;&lt;Data type="double"&gt;67.000000&lt;/Data&gt;&lt;/TA&gt;</t>
  </si>
  <si>
    <t>S3R8C16||&lt;TA&gt;&lt;Data type="double"&gt;1885.000000&lt;/Data&gt;&lt;/TA&gt;</t>
  </si>
  <si>
    <t>S3R8C17||&lt;TA&gt;&lt;Data type="double"&gt;2248.000000&lt;/Data&gt;&lt;/TA&gt;</t>
  </si>
  <si>
    <t>S3R9C2||&lt;TA&gt;&lt;Data type="string"&gt;L'OREAL SA&lt;/Data&gt;&lt;/TA&gt;</t>
  </si>
  <si>
    <t>S3R9C3||&lt;TA&gt;&lt;Data type="date"&gt;2009-12-31&lt;/Data&gt;&lt;/TA&gt;</t>
  </si>
  <si>
    <t>S3R9C4||&lt;TA&gt;&lt;Data type="string"&gt;EUR&lt;/Data&gt;&lt;/TA&gt;</t>
  </si>
  <si>
    <t>S3R9C5||&lt;TA&gt;&lt;Data type="double"&gt;17472.600000&lt;/Data&gt;&lt;/TA&gt;</t>
  </si>
  <si>
    <t>S3R9C7||&lt;TA&gt;&lt;Data type="double"&gt;17472.600000&lt;/Data&gt;&lt;/TA&gt;</t>
  </si>
  <si>
    <t>S3R9C8||&lt;TA&gt;&lt;Data type="double"&gt;4256.8&lt;/Data&gt;&lt;Data type="double"&gt;834&lt;/Data&gt;&lt;/TA&gt;</t>
  </si>
  <si>
    <t>S3R9C9||&lt;TA&gt;&lt;Data type="double"&gt;9716.2&lt;/Data&gt;&lt;Data type="double"&gt;0&lt;/Data&gt;&lt;/TA&gt;</t>
  </si>
  <si>
    <t>S3R9C10||&lt;TA&gt;&lt;Data type="double"&gt;0.000000&lt;/Data&gt;&lt;/TA&gt;</t>
  </si>
  <si>
    <t>S3R9C11||&lt;TA&gt;&lt;Data type="double"&gt;2665.6&lt;/Data&gt;&lt;Data type="double"&gt;0&lt;/Data&gt;&lt;/TA&gt;</t>
  </si>
  <si>
    <t>S3R9C13||&lt;TA&gt;&lt;Data type="double"&gt;1476.700000&lt;/Data&gt;&lt;/TA&gt;</t>
  </si>
  <si>
    <t>S3R9C14||&lt;TA&gt;&lt;Data type="double"&gt;2826.800000&lt;/Data&gt;&lt;/TA&gt;</t>
  </si>
  <si>
    <t>S3R9C15||&lt;TA&gt;&lt;Data type="double"&gt;0.000000&lt;/Data&gt;&lt;/TA&gt;</t>
  </si>
  <si>
    <t>S3R9C16||&lt;TA&gt;&lt;Data type="double"&gt;2603.100000&lt;/Data&gt;&lt;/TA&gt;</t>
  </si>
  <si>
    <t>S3R9C17||&lt;TA&gt;&lt;Data type="double"&gt;2599.000000&lt;/Data&gt;&lt;/TA&gt;</t>
  </si>
  <si>
    <t>S3R10C2||&lt;TA&gt;&lt;Data type="string"&gt;ORIFLAME COSMETICS&lt;/Data&gt;&lt;/TA&gt;</t>
  </si>
  <si>
    <t>S3R10C3||&lt;TA&gt;&lt;Data type="date"&gt;2009-12-31&lt;/Data&gt;&lt;/TA&gt;</t>
  </si>
  <si>
    <t>S3R10C4||&lt;TA&gt;&lt;Data type="string"&gt;EUR&lt;/Data&gt;&lt;/TA&gt;</t>
  </si>
  <si>
    <t>S3R10C5||&lt;TA&gt;&lt;Data type="double"&gt;1316.595000&lt;/Data&gt;&lt;/TA&gt;</t>
  </si>
  <si>
    <t>S3R10C7||&lt;TA&gt;&lt;Data type="double"&gt;1316.595000&lt;/Data&gt;&lt;/TA&gt;</t>
  </si>
  <si>
    <t>S3R10C8||&lt;TA&gt;&lt;Data type="double"&gt;429.332&lt;/Data&gt;&lt;Data type="double"&gt;21.478&lt;/Data&gt;&lt;/TA&gt;</t>
  </si>
  <si>
    <t>S3R10C9||&lt;TA&gt;&lt;Data type="double"&gt;778.076&lt;/Data&gt;&lt;Data type="double"&gt;0&lt;/Data&gt;&lt;/TA&gt;</t>
  </si>
  <si>
    <t>S3R10C10||&lt;TA&gt;&lt;Data type="double"&gt;2.726000&lt;/Data&gt;&lt;/TA&gt;</t>
  </si>
  <si>
    <t>S3R10C11||&lt;TA&gt;&lt;Data type="double"&gt;87.709&lt;/Data&gt;&lt;Data type="double"&gt;2.726&lt;/Data&gt;&lt;/TA&gt;</t>
  </si>
  <si>
    <t>S3R10C13||&lt;TA&gt;&lt;Data type="double"&gt;221.309000&lt;/Data&gt;&lt;/TA&gt;</t>
  </si>
  <si>
    <t>S3R10C14||&lt;TA&gt;&lt;Data type="double"&gt;72.101000&lt;/Data&gt;&lt;/TA&gt;</t>
  </si>
  <si>
    <t>S3R10C15||&lt;TA&gt;&lt;Data type="double"&gt;0.000000&lt;/Data&gt;&lt;/TA&gt;</t>
  </si>
  <si>
    <t>S3R10C16||&lt;TA&gt;&lt;Data type="double"&gt;45.210000&lt;/Data&gt;&lt;/TA&gt;</t>
  </si>
  <si>
    <t>S3R10C17||&lt;TA&gt;&lt;Data type="double"&gt;134.137000&lt;/Data&gt;&lt;/TA&gt;</t>
  </si>
  <si>
    <t>S3R11C2||&lt;TA&gt;&lt;Data type="string"&gt;RECKITT BENCKISER&lt;/Data&gt;&lt;/TA&gt;</t>
  </si>
  <si>
    <t>S3R11C3||&lt;TA&gt;&lt;Data type="date"&gt;2009-12-31&lt;/Data&gt;&lt;/TA&gt;</t>
  </si>
  <si>
    <t>S3R11C4||&lt;TA&gt;&lt;Data type="string"&gt;GBP&lt;/Data&gt;&lt;/TA&gt;</t>
  </si>
  <si>
    <t>S3R11C5||&lt;TA&gt;&lt;Data type="double"&gt;8726.433677&lt;/Data&gt;&lt;/TA&gt;</t>
  </si>
  <si>
    <t>S3R11C7||&lt;TA&gt;&lt;Data type="double"&gt;7753.000000&lt;/Data&gt;&lt;/TA&gt;</t>
  </si>
  <si>
    <t>S3R11C8||&lt;TA&gt;&lt;Data type="double"&gt;2989&lt;/Data&gt;&lt;Data type="double"&gt;126&lt;/Data&gt;&lt;/TA&gt;</t>
  </si>
  <si>
    <t>S3R11C9||&lt;TA&gt;&lt;Data type="double"&gt;2699&lt;/Data&gt;&lt;Data type="double"&gt;0&lt;/Data&gt;&lt;/TA&gt;</t>
  </si>
  <si>
    <t>S3R11C10||&lt;TA&gt;&lt;Data type="double"&gt;8.000000&lt;/Data&gt;&lt;/TA&gt;</t>
  </si>
  <si>
    <t>S3R11C11||&lt;TA&gt;&lt;Data type="double"&gt;1939&lt;/Data&gt;&lt;Data type="double"&gt;8&lt;/Data&gt;&lt;/TA&gt;</t>
  </si>
  <si>
    <t>S3R11C13||&lt;TA&gt;&lt;Data type="double"&gt;486.000000&lt;/Data&gt;&lt;/TA&gt;</t>
  </si>
  <si>
    <t>S3R11C14||&lt;TA&gt;&lt;Data type="double"&gt;896.000000&lt;/Data&gt;&lt;/TA&gt;</t>
  </si>
  <si>
    <t>S3R11C15||&lt;TA&gt;&lt;Data type="double"&gt;0.000000&lt;/Data&gt;&lt;/TA&gt;</t>
  </si>
  <si>
    <t>S3R11C16||&lt;TA&gt;&lt;Data type="double"&gt;790.000000&lt;/Data&gt;&lt;/TA&gt;</t>
  </si>
  <si>
    <t>S3R11C17||&lt;TA&gt;&lt;Data type="double"&gt;639.000000&lt;/Data&gt;&lt;/TA&gt;</t>
  </si>
  <si>
    <t>S3R12C2||&lt;TA&gt;&lt;Data type="string"&gt;SVENSKA CELLULOSA AB&lt;/Data&gt;&lt;/TA&gt;</t>
  </si>
  <si>
    <t>S3R12C3||&lt;TA&gt;&lt;Data type="date"&gt;2009-12-31&lt;/Data&gt;&lt;/TA&gt;</t>
  </si>
  <si>
    <t>S3R12C4||&lt;TA&gt;&lt;Data type="string"&gt;SEK&lt;/Data&gt;&lt;/TA&gt;</t>
  </si>
  <si>
    <t>S3R12C5||&lt;TA&gt;&lt;Data type="double"&gt;10821.692087&lt;/Data&gt;&lt;/TA&gt;</t>
  </si>
  <si>
    <t>S3R12C7||&lt;TA&gt;&lt;Data type="double"&gt;110857.000000&lt;/Data&gt;&lt;/TA&gt;</t>
  </si>
  <si>
    <t>S3R12C8||&lt;TA&gt;&lt;Data type="double"&gt;62016&lt;/Data&gt;&lt;Data type="double"&gt;6828&lt;/Data&gt;&lt;/TA&gt;</t>
  </si>
  <si>
    <t>S3R12C9||&lt;TA&gt;&lt;Data type="double"&gt;0&lt;/Data&gt;&lt;Data type="double"&gt;36381&lt;/Data&gt;&lt;/TA&gt;</t>
  </si>
  <si>
    <t>S3R12C10||&lt;TA&gt;&lt;Data type="double"&gt;306.000000&lt;/Data&gt;&lt;/TA&gt;</t>
  </si>
  <si>
    <t>S3R12C11||&lt;TA&gt;&lt;Data type="double"&gt;5632&lt;/Data&gt;&lt;Data type="double"&gt;306&lt;/Data&gt;&lt;/TA&gt;</t>
  </si>
  <si>
    <t>S3R12C13||&lt;TA&gt;&lt;Data type="double"&gt;11459.000000&lt;/Data&gt;&lt;/TA&gt;</t>
  </si>
  <si>
    <t>S3R12C14||&lt;TA&gt;&lt;Data type="double"&gt;18447.000000&lt;/Data&gt;&lt;/TA&gt;</t>
  </si>
  <si>
    <t>S3R12C15||&lt;TA&gt;&lt;Data type="double"&gt;2236.000000&lt;/Data&gt;&lt;/TA&gt;</t>
  </si>
  <si>
    <t>S3R12C16||&lt;TA&gt;&lt;Data type="double"&gt;12277.000000&lt;/Data&gt;&lt;/TA&gt;</t>
  </si>
  <si>
    <t>S3R12C17||&lt;TA&gt;&lt;Data type="double"&gt;86801.000000&lt;/Data&gt;&lt;/TA&gt;</t>
  </si>
  <si>
    <t>S3R13C2||&lt;TA&gt;&lt;Data type="string"&gt;UNILEVER PLC&lt;/Data&gt;&lt;/TA&gt;</t>
  </si>
  <si>
    <t>S3R13C3||&lt;TA&gt;&lt;Data type="date"&gt;2009-12-31&lt;/Data&gt;&lt;/TA&gt;</t>
  </si>
  <si>
    <t>S3R13C4||&lt;TA&gt;&lt;Data type="string"&gt;GBP&lt;/Data&gt;&lt;/TA&gt;</t>
  </si>
  <si>
    <t>S3R13C5||&lt;TA&gt;&lt;Data type="double"&gt;39785.796905&lt;/Data&gt;&lt;/TA&gt;</t>
  </si>
  <si>
    <t>S3R13C7||&lt;TA&gt;&lt;Data type="double"&gt;35347.691260&lt;/Data&gt;&lt;/TA&gt;</t>
  </si>
  <si>
    <t>S3R13C8||&lt;TA&gt;&lt;Data type="double"&gt;17511.85498&lt;/Data&gt;&lt;Data type="double"&gt;904.48478&lt;/Data&gt;&lt;/TA&gt;</t>
  </si>
  <si>
    <t>S3R13C9||&lt;TA&gt;&lt;Data type="double"&gt;11705.04494&lt;/Data&gt;&lt;Data type="double"&gt;0&lt;/Data&gt;&lt;/TA&gt;</t>
  </si>
  <si>
    <t>S3R13C10||&lt;TA&gt;&lt;Data type="double"&gt;149.120160&lt;/Data&gt;&lt;/TA&gt;</t>
  </si>
  <si>
    <t>S3R13C11||&lt;TA&gt;&lt;Data type="double"&gt;5226.30656&lt;/Data&gt;&lt;Data type="double"&gt;149.12016&lt;/Data&gt;&lt;/TA&gt;</t>
  </si>
  <si>
    <t>S3R13C13||&lt;TA&gt;&lt;Data type="double"&gt;3173.041960&lt;/Data&gt;&lt;/TA&gt;</t>
  </si>
  <si>
    <t>S3R13C14||&lt;TA&gt;&lt;Data type="double"&gt;2775.746600&lt;/Data&gt;&lt;/TA&gt;</t>
  </si>
  <si>
    <t>S3R13C15||&lt;TA&gt;&lt;Data type="double"&gt;0.000000&lt;/Data&gt;&lt;/TA&gt;</t>
  </si>
  <si>
    <t>S3R13C16||&lt;TA&gt;&lt;Data type="double"&gt;3531.317240&lt;/Data&gt;&lt;/TA&gt;</t>
  </si>
  <si>
    <t>S3R13C17||&lt;TA&gt;&lt;Data type="double"&gt;5920.410320&lt;/Data&gt;&lt;/TA&gt;</t>
  </si>
  <si>
    <t>S3R20C2||&lt;TA&gt;&lt;Data type="string"&gt;AVON PRODUCTS INC&lt;/Data&gt;&lt;/TA&gt;</t>
  </si>
  <si>
    <t>S3R20C3||&lt;TA&gt;&lt;Data type="date"&gt;2009-12-31&lt;/Data&gt;&lt;/TA&gt;</t>
  </si>
  <si>
    <t>S3R20C4||&lt;TA&gt;&lt;Data type="string"&gt;USD&lt;/Data&gt;&lt;/TA&gt;</t>
  </si>
  <si>
    <t>S3R20C5||&lt;TA&gt;&lt;Data type="double"&gt;7168.469611&lt;/Data&gt;&lt;/TA&gt;</t>
  </si>
  <si>
    <t>S3R20C7||&lt;TA&gt;&lt;Data type="double"&gt;10284.700000&lt;/Data&gt;&lt;/TA&gt;</t>
  </si>
  <si>
    <t>S3R20C8||&lt;TA&gt;&lt;Data type="double"&gt;3700.9&lt;/Data&gt;&lt;Data type="double"&gt;180.7&lt;/Data&gt;&lt;/TA&gt;</t>
  </si>
  <si>
    <t>S3R20C9||&lt;TA&gt;&lt;Data type="double"&gt;5311.6&lt;/Data&gt;&lt;Data type="double"&gt;0&lt;/Data&gt;&lt;/TA&gt;</t>
  </si>
  <si>
    <t>S3R20C10||&lt;TA&gt;&lt;Data type="double"&gt;47.700000&lt;/Data&gt;&lt;/TA&gt;</t>
  </si>
  <si>
    <t>S3R20C11||&lt;TA&gt;&lt;Data type="double"&gt;1091.5&lt;/Data&gt;&lt;Data type="double"&gt;47.7&lt;/Data&gt;&lt;/TA&gt;</t>
  </si>
  <si>
    <t>S3R20C13||&lt;TA&gt;&lt;Data type="double"&gt;1067.500000&lt;/Data&gt;&lt;/TA&gt;</t>
  </si>
  <si>
    <t>S3R20C14||&lt;TA&gt;&lt;Data type="double"&gt;923.000000&lt;/Data&gt;&lt;/TA&gt;</t>
  </si>
  <si>
    <t>S3R20C15||&lt;TA&gt;&lt;Data type="double"&gt;291.000000&lt;/Data&gt;&lt;/TA&gt;</t>
  </si>
  <si>
    <t>S3R20C16||&lt;TA&gt;&lt;Data type="double"&gt;746.700000&lt;/Data&gt;&lt;/TA&gt;</t>
  </si>
  <si>
    <t>S3R20C17||&lt;TA&gt;&lt;Data type="double"&gt;1529.600000&lt;/Data&gt;&lt;/TA&gt;</t>
  </si>
  <si>
    <t>S3R21C2||&lt;TA&gt;&lt;Data type="string"&gt;CHURCH &amp;amp; DWIGHT CO&lt;/Data&gt;&lt;/TA&gt;</t>
  </si>
  <si>
    <t>S3R21C3||&lt;TA&gt;&lt;Data type="date"&gt;2009-12-31&lt;/Data&gt;&lt;/TA&gt;</t>
  </si>
  <si>
    <t>S3R21C4||&lt;TA&gt;&lt;Data type="string"&gt;USD&lt;/Data&gt;&lt;/TA&gt;</t>
  </si>
  <si>
    <t>S3R21C5||&lt;TA&gt;&lt;Data type="double"&gt;1757.090897&lt;/Data&gt;&lt;/TA&gt;</t>
  </si>
  <si>
    <t>S3R21C7||&lt;TA&gt;&lt;Data type="double"&gt;2520.922000&lt;/Data&gt;&lt;/TA&gt;</t>
  </si>
  <si>
    <t>S3R21C8||&lt;TA&gt;&lt;Data type="double"&gt;1335.08&lt;/Data&gt;&lt;Data type="double"&gt;85.352&lt;/Data&gt;&lt;/TA&gt;</t>
  </si>
  <si>
    <t>S3R21C9||&lt;TA&gt;&lt;Data type="double"&gt;708.998&lt;/Data&gt;&lt;Data type="double"&gt;0&lt;/Data&gt;&lt;/TA&gt;</t>
  </si>
  <si>
    <t>S3R21C10||&lt;TA&gt;&lt;Data type="double"&gt;28.431000&lt;/Data&gt;&lt;/TA&gt;</t>
  </si>
  <si>
    <t>S3R21C11||&lt;TA&gt;&lt;Data type="double"&gt;391.492&lt;/Data&gt;&lt;Data type="double"&gt;28.431&lt;/Data&gt;&lt;/TA&gt;</t>
  </si>
  <si>
    <t>S3R21C13||&lt;TA&gt;&lt;Data type="double"&gt;216.870000&lt;/Data&gt;&lt;/TA&gt;</t>
  </si>
  <si>
    <t>S3R21C14||&lt;TA&gt;&lt;Data type="double"&gt;222.758000&lt;/Data&gt;&lt;/TA&gt;</t>
  </si>
  <si>
    <t>S3R21C15||&lt;TA&gt;&lt;Data type="double"&gt;65.419000&lt;/Data&gt;&lt;/TA&gt;</t>
  </si>
  <si>
    <t>S3R21C16||&lt;TA&gt;&lt;Data type="double"&gt;177.778000&lt;/Data&gt;&lt;/TA&gt;</t>
  </si>
  <si>
    <t>S3R21C17||&lt;TA&gt;&lt;Data type="double"&gt;455.636000&lt;/Data&gt;&lt;/TA&gt;</t>
  </si>
  <si>
    <t>S3R22C2||&lt;TA&gt;&lt;Data type="string"&gt;COLGATE-PALMOLIVE CO&lt;/Data&gt;&lt;/TA&gt;</t>
  </si>
  <si>
    <t>S3R22C3||&lt;TA&gt;&lt;Data type="date"&gt;2009-12-31&lt;/Data&gt;&lt;/TA&gt;</t>
  </si>
  <si>
    <t>S3R22C4||&lt;TA&gt;&lt;Data type="string"&gt;USD&lt;/Data&gt;&lt;/TA&gt;</t>
  </si>
  <si>
    <t>S3R22C5||&lt;TA&gt;&lt;Data type="double"&gt;10682.969239&lt;/Data&gt;&lt;/TA&gt;</t>
  </si>
  <si>
    <t>S3R22C7||&lt;TA&gt;&lt;Data type="double"&gt;15327.000000&lt;/Data&gt;&lt;/TA&gt;</t>
  </si>
  <si>
    <t>S3R22C8||&lt;TA&gt;&lt;Data type="double"&gt;5952&lt;/Data&gt;&lt;Data type="double"&gt;351&lt;/Data&gt;&lt;/TA&gt;</t>
  </si>
  <si>
    <t>S3R22C9||&lt;TA&gt;&lt;Data type="double"&gt;5282&lt;/Data&gt;&lt;Data type="double"&gt;78&lt;/Data&gt;&lt;/TA&gt;</t>
  </si>
  <si>
    <t>S3R22C10||&lt;TA&gt;&lt;Data type="double"&gt;22.000000&lt;/Data&gt;&lt;/TA&gt;</t>
  </si>
  <si>
    <t>S3R22C11||&lt;TA&gt;&lt;Data type="double"&gt;3664&lt;/Data&gt;&lt;Data type="double"&gt;22&lt;/Data&gt;&lt;/TA&gt;</t>
  </si>
  <si>
    <t>S3R22C13||&lt;TA&gt;&lt;Data type="double"&gt;1209.000000&lt;/Data&gt;&lt;/TA&gt;</t>
  </si>
  <si>
    <t>S3R22C14||&lt;TA&gt;&lt;Data type="double"&gt;1626.000000&lt;/Data&gt;&lt;/TA&gt;</t>
  </si>
  <si>
    <t>S3R22C15||&lt;TA&gt;&lt;Data type="double"&gt;431.000000&lt;/Data&gt;&lt;/TA&gt;</t>
  </si>
  <si>
    <t>S3R22C16||&lt;TA&gt;&lt;Data type="double"&gt;1172.000000&lt;/Data&gt;&lt;/TA&gt;</t>
  </si>
  <si>
    <t>S3R22C17||&lt;TA&gt;&lt;Data type="double"&gt;3516.000000&lt;/Data&gt;&lt;/TA&gt;</t>
  </si>
  <si>
    <t>S3R23C2||&lt;TA&gt;&lt;Data type="string"&gt;CLOROX COMPANY (THE)&lt;/Data&gt;&lt;/TA&gt;</t>
  </si>
  <si>
    <t>S3R23C3||&lt;TA&gt;&lt;Data type="date"&gt;2009-06-30&lt;/Data&gt;&lt;/TA&gt;</t>
  </si>
  <si>
    <t>S3R23C4||&lt;TA&gt;&lt;Data type="string"&gt;USD&lt;/Data&gt;&lt;/TA&gt;</t>
  </si>
  <si>
    <t>S3R23C5||&lt;TA&gt;&lt;Data type="double"&gt;3885.579605&lt;/Data&gt;&lt;/TA&gt;</t>
  </si>
  <si>
    <t>S3R23C7||&lt;TA&gt;&lt;Data type="double"&gt;5450.000000&lt;/Data&gt;&lt;/TA&gt;</t>
  </si>
  <si>
    <t>S3R23C8||&lt;TA&gt;&lt;Data type="double"&gt;2921&lt;/Data&gt;&lt;Data type="double"&gt;190&lt;/Data&gt;&lt;/TA&gt;</t>
  </si>
  <si>
    <t>S3R23C9||&lt;TA&gt;&lt;Data type="double"&gt;1328&lt;/Data&gt;&lt;Data type="double"&gt;0&lt;/Data&gt;&lt;/TA&gt;</t>
  </si>
  <si>
    <t>S3R23C10||&lt;TA&gt;&lt;Data type="double"&gt;17.000000&lt;/Data&gt;&lt;/TA&gt;</t>
  </si>
  <si>
    <t>S3R23C11||&lt;TA&gt;&lt;Data type="double"&gt;1011&lt;/Data&gt;&lt;Data type="double"&gt;17&lt;/Data&gt;&lt;/TA&gt;</t>
  </si>
  <si>
    <t>S3R23C13||&lt;TA&gt;&lt;Data type="double"&gt;366.000000&lt;/Data&gt;&lt;/TA&gt;</t>
  </si>
  <si>
    <t>S3R23C14||&lt;TA&gt;&lt;Data type="double"&gt;492.000000&lt;/Data&gt;&lt;/TA&gt;</t>
  </si>
  <si>
    <t>S3R23C15||&lt;TA&gt;&lt;Data type="double"&gt;123.000000&lt;/Data&gt;&lt;/TA&gt;</t>
  </si>
  <si>
    <t>S3R23C16||&lt;TA&gt;&lt;Data type="double"&gt;381.000000&lt;/Data&gt;&lt;/TA&gt;</t>
  </si>
  <si>
    <t>S3R23C17||&lt;TA&gt;&lt;Data type="double"&gt;955.000000&lt;/Data&gt;&lt;/TA&gt;</t>
  </si>
  <si>
    <t>S3R24C2||&lt;TA&gt;&lt;Data type="string"&gt;ELIZABETH ARDEN&lt;/Data&gt;&lt;/TA&gt;</t>
  </si>
  <si>
    <t>S3R24C3||&lt;TA&gt;&lt;Data type="date"&gt;2009-06-30&lt;/Data&gt;&lt;/TA&gt;</t>
  </si>
  <si>
    <t>S3R24C4||&lt;TA&gt;&lt;Data type="string"&gt;USD&lt;/Data&gt;&lt;/TA&gt;</t>
  </si>
  <si>
    <t>S3R24C5||&lt;TA&gt;&lt;Data type="double"&gt;763.017327&lt;/Data&gt;&lt;/TA&gt;</t>
  </si>
  <si>
    <t>S3R24C7||&lt;TA&gt;&lt;Data type="double"&gt;1070.225000&lt;/Data&gt;&lt;/TA&gt;</t>
  </si>
  <si>
    <t>S3R24C8||&lt;TA&gt;&lt;Data type="double"&gt;633.506&lt;/Data&gt;&lt;Data type="double"&gt;26.158&lt;/Data&gt;&lt;/TA&gt;</t>
  </si>
  <si>
    <t>S3R24C9||&lt;TA&gt;&lt;Data type="double"&gt;400.33&lt;/Data&gt;&lt;Data type="double"&gt;0&lt;/Data&gt;&lt;/TA&gt;</t>
  </si>
  <si>
    <t>S3R24C10||&lt;TA&gt;&lt;Data type="double"&gt;9.758000&lt;/Data&gt;&lt;/TA&gt;</t>
  </si>
  <si>
    <t>S3R24C11||&lt;TA&gt;&lt;Data type="double"&gt;10.231&lt;/Data&gt;&lt;Data type="double"&gt;9.758&lt;/Data&gt;&lt;/TA&gt;</t>
  </si>
  <si>
    <t>S3R24C13||&lt;TA&gt;&lt;Data type="double"&gt;318.535000&lt;/Data&gt;&lt;/TA&gt;</t>
  </si>
  <si>
    <t>S3R24C14||&lt;TA&gt;&lt;Data type="double"&gt;190.273000&lt;/Data&gt;&lt;/TA&gt;</t>
  </si>
  <si>
    <t>S3R24C15||&lt;TA&gt;&lt;Data type="double"&gt;0.000000&lt;/Data&gt;&lt;/TA&gt;</t>
  </si>
  <si>
    <t>S3R24C16||&lt;TA&gt;&lt;Data type="double"&gt;191.212000&lt;/Data&gt;&lt;/TA&gt;</t>
  </si>
  <si>
    <t>S3R24C17||&lt;TA&gt;&lt;Data type="double"&gt;64.110000&lt;/Data&gt;&lt;/TA&gt;</t>
  </si>
  <si>
    <t>S3R25C2||&lt;TA&gt;&lt;Data type="string"&gt;ESTEE LAUDER CO&lt;/Data&gt;&lt;/TA&gt;</t>
  </si>
  <si>
    <t>S3R25C3||&lt;TA&gt;&lt;Data type="date"&gt;2009-06-30&lt;/Data&gt;&lt;/TA&gt;</t>
  </si>
  <si>
    <t>S3R25C4||&lt;TA&gt;&lt;Data type="string"&gt;USD&lt;/Data&gt;&lt;/TA&gt;</t>
  </si>
  <si>
    <t>S3R25C5||&lt;TA&gt;&lt;Data type="double"&gt;5227.280937&lt;/Data&gt;&lt;/TA&gt;</t>
  </si>
  <si>
    <t>S3R25C7||&lt;TA&gt;&lt;Data type="double"&gt;7331.900000&lt;/Data&gt;&lt;/TA&gt;</t>
  </si>
  <si>
    <t>S3R25C8||&lt;TA&gt;&lt;Data type="double"&gt;1634.4&lt;/Data&gt;&lt;Data type="double"&gt;254&lt;/Data&gt;&lt;/TA&gt;</t>
  </si>
  <si>
    <t>S3R25C9||&lt;TA&gt;&lt;Data type="double"&gt;4902.5&lt;/Data&gt;&lt;Data type="double"&gt;0&lt;/Data&gt;&lt;/TA&gt;</t>
  </si>
  <si>
    <t>S3R25C10||&lt;TA&gt;&lt;Data type="double"&gt;13.800000&lt;/Data&gt;&lt;/TA&gt;</t>
  </si>
  <si>
    <t>S3R25C11||&lt;TA&gt;&lt;Data type="double"&gt;541&lt;/Data&gt;&lt;Data type="double"&gt;13.8&lt;/Data&gt;&lt;/TA&gt;</t>
  </si>
  <si>
    <t>S3R25C13||&lt;TA&gt;&lt;Data type="double"&gt;795.000000&lt;/Data&gt;&lt;/TA&gt;</t>
  </si>
  <si>
    <t>S3R25C14||&lt;TA&gt;&lt;Data type="double"&gt;853.300000&lt;/Data&gt;&lt;/TA&gt;</t>
  </si>
  <si>
    <t>S3R25C15||&lt;TA&gt;&lt;Data type="double"&gt;280.800000&lt;/Data&gt;&lt;/TA&gt;</t>
  </si>
  <si>
    <t>S3R25C16||&lt;TA&gt;&lt;Data type="double"&gt;329.800000&lt;/Data&gt;&lt;/TA&gt;</t>
  </si>
  <si>
    <t>S3R25C17||&lt;TA&gt;&lt;Data type="double"&gt;1026.700000&lt;/Data&gt;&lt;/TA&gt;</t>
  </si>
  <si>
    <t>S3R26C2||&lt;TA&gt;&lt;Data type="string"&gt;ENERGIZER HOLDINGS&lt;/Data&gt;&lt;/TA&gt;</t>
  </si>
  <si>
    <t>S3R26C3||&lt;TA&gt;&lt;Data type="date"&gt;2009-09-30&lt;/Data&gt;&lt;/TA&gt;</t>
  </si>
  <si>
    <t>S3R26C4||&lt;TA&gt;&lt;Data type="string"&gt;USD&lt;/Data&gt;&lt;/TA&gt;</t>
  </si>
  <si>
    <t>S3R26C5||&lt;TA&gt;&lt;Data type="double"&gt;2736.354272&lt;/Data&gt;&lt;/TA&gt;</t>
  </si>
  <si>
    <t>S3R26C7||&lt;TA&gt;&lt;Data type="double"&gt;3999.800000&lt;/Data&gt;&lt;/TA&gt;</t>
  </si>
  <si>
    <t>S3R26C8||&lt;TA&gt;&lt;Data type="double"&gt;2010.8&lt;/Data&gt;&lt;Data type="double"&gt;130.4&lt;/Data&gt;&lt;/TA&gt;</t>
  </si>
  <si>
    <t>S3R26C9||&lt;TA&gt;&lt;Data type="double"&gt;1212.8&lt;/Data&gt;&lt;Data type="double"&gt;0&lt;/Data&gt;&lt;/TA&gt;</t>
  </si>
  <si>
    <t>S3R26C10||&lt;TA&gt;&lt;Data type="double"&gt;19.400000&lt;/Data&gt;&lt;/TA&gt;</t>
  </si>
  <si>
    <t>S3R26C11||&lt;TA&gt;&lt;Data type="double"&gt;645.8&lt;/Data&gt;&lt;Data type="double"&gt;19.4&lt;/Data&gt;&lt;/TA&gt;</t>
  </si>
  <si>
    <t>S3R26C13||&lt;TA&gt;&lt;Data type="double"&gt;667.300000&lt;/Data&gt;&lt;/TA&gt;</t>
  </si>
  <si>
    <t>S3R26C14||&lt;TA&gt;&lt;Data type="double"&gt;864.300000&lt;/Data&gt;&lt;/TA&gt;</t>
  </si>
  <si>
    <t>S3R26C15||&lt;TA&gt;&lt;Data type="double"&gt;92.300000&lt;/Data&gt;&lt;/TA&gt;</t>
  </si>
  <si>
    <t>S3R26C16||&lt;TA&gt;&lt;Data type="double"&gt;231.600000&lt;/Data&gt;&lt;/TA&gt;</t>
  </si>
  <si>
    <t>S3R26C17||&lt;TA&gt;&lt;Data type="double"&gt;863.400000&lt;/Data&gt;&lt;/TA&gt;</t>
  </si>
  <si>
    <t>S3R27C2||&lt;TA&gt;&lt;Data type="string"&gt;KIMBERLY-CLARK CORP&lt;/Data&gt;&lt;/TA&gt;</t>
  </si>
  <si>
    <t>S3R27C3||&lt;TA&gt;&lt;Data type="date"&gt;2009-12-31&lt;/Data&gt;&lt;/TA&gt;</t>
  </si>
  <si>
    <t>S3R27C4||&lt;TA&gt;&lt;Data type="string"&gt;USD&lt;/Data&gt;&lt;/TA&gt;</t>
  </si>
  <si>
    <t>S3R27C5||&lt;TA&gt;&lt;Data type="double"&gt;13323.217655&lt;/Data&gt;&lt;/TA&gt;</t>
  </si>
  <si>
    <t>S3R27C7||&lt;TA&gt;&lt;Data type="double"&gt;19115.000000&lt;/Data&gt;&lt;/TA&gt;</t>
  </si>
  <si>
    <t>S3R27C8||&lt;TA&gt;&lt;Data type="double"&gt;11820&lt;/Data&gt;&lt;Data type="double"&gt;783&lt;/Data&gt;&lt;/TA&gt;</t>
  </si>
  <si>
    <t>S3R27C9||&lt;TA&gt;&lt;Data type="double"&gt;3414&lt;/Data&gt;&lt;Data type="double"&gt;-114&lt;/Data&gt;&lt;/TA&gt;</t>
  </si>
  <si>
    <t>S3R27C10||&lt;TA&gt;&lt;Data type="double"&gt;18.000000&lt;/Data&gt;&lt;/TA&gt;</t>
  </si>
  <si>
    <t>S3R27C11||&lt;TA&gt;&lt;Data type="double"&gt;3212&lt;/Data&gt;&lt;Data type="double"&gt;18&lt;/Data&gt;&lt;/TA&gt;</t>
  </si>
  <si>
    <t>S3R27C13||&lt;TA&gt;&lt;Data type="double"&gt;2033.000000&lt;/Data&gt;&lt;/TA&gt;</t>
  </si>
  <si>
    <t>S3R27C14||&lt;TA&gt;&lt;Data type="double"&gt;2566.000000&lt;/Data&gt;&lt;/TA&gt;</t>
  </si>
  <si>
    <t>S3R27C15||&lt;TA&gt;&lt;Data type="double"&gt;411.000000&lt;/Data&gt;&lt;/TA&gt;</t>
  </si>
  <si>
    <t>S3R27C16||&lt;TA&gt;&lt;Data type="double"&gt;1920.000000&lt;/Data&gt;&lt;/TA&gt;</t>
  </si>
  <si>
    <t>S3R27C17||&lt;TA&gt;&lt;Data type="double"&gt;8033.000000&lt;/Data&gt;&lt;/TA&gt;</t>
  </si>
  <si>
    <t>S3R28C2||&lt;TA&gt;&lt;Data type="string"&gt;PROCTER &amp;amp; GAMBLE CO&lt;/Data&gt;&lt;/TA&gt;</t>
  </si>
  <si>
    <t>S3R28C3||&lt;TA&gt;&lt;Data type="date"&gt;2009-06-30&lt;/Data&gt;&lt;/TA&gt;</t>
  </si>
  <si>
    <t>S3R28C4||&lt;TA&gt;&lt;Data type="string"&gt;USD&lt;/Data&gt;&lt;/TA&gt;</t>
  </si>
  <si>
    <t>S3R28C5||&lt;TA&gt;&lt;Data type="double"&gt;56343.756073&lt;/Data&gt;&lt;/TA&gt;</t>
  </si>
  <si>
    <t>S3R28C7||&lt;TA&gt;&lt;Data type="double"&gt;79029.000000&lt;/Data&gt;&lt;/TA&gt;</t>
  </si>
  <si>
    <t>S3R28C8||&lt;TA&gt;&lt;Data type="double"&gt;35641&lt;/Data&gt;&lt;Data type="double"&gt;3082&lt;/Data&gt;&lt;/TA&gt;</t>
  </si>
  <si>
    <t>S3R28C9||&lt;TA&gt;&lt;Data type="double"&gt;23957&lt;/Data&gt;&lt;Data type="double"&gt;0&lt;/Data&gt;&lt;/TA&gt;</t>
  </si>
  <si>
    <t>S3R28C10||&lt;TA&gt;&lt;Data type="double"&gt;648.000000&lt;/Data&gt;&lt;/TA&gt;</t>
  </si>
  <si>
    <t>S3R28C11||&lt;TA&gt;&lt;Data type="double"&gt;16349&lt;/Data&gt;&lt;Data type="double"&gt;648&lt;/Data&gt;&lt;/TA&gt;</t>
  </si>
  <si>
    <t>S3R28C13||&lt;TA&gt;&lt;Data type="double"&gt;6880.000000&lt;/Data&gt;&lt;/TA&gt;</t>
  </si>
  <si>
    <t>S3R28C14||&lt;TA&gt;&lt;Data type="double"&gt;5836.000000&lt;/Data&gt;&lt;/TA&gt;</t>
  </si>
  <si>
    <t>S3R28C15||&lt;TA&gt;&lt;Data type="double"&gt;1464.000000&lt;/Data&gt;&lt;/TA&gt;</t>
  </si>
  <si>
    <t>S3R28C16||&lt;TA&gt;&lt;Data type="double"&gt;5980.000000&lt;/Data&gt;&lt;/TA&gt;</t>
  </si>
  <si>
    <t>S3R28C17||&lt;TA&gt;&lt;Data type="double"&gt;19462.000000&lt;/Data&gt;&lt;/TA&gt;</t>
  </si>
  <si>
    <t>S4R8C2||&lt;TA&gt;&lt;Data type="string"&gt;BEIERSDORF AG&lt;/Data&gt;&lt;/TA&gt;</t>
  </si>
  <si>
    <t>S4R8C3||&lt;TA&gt;&lt;Data type="date"&gt;2009-12-31&lt;/Data&gt;&lt;/TA&gt;</t>
  </si>
  <si>
    <t>S4R8C4||&lt;TA&gt;&lt;Data type="string"&gt;EUR&lt;/Data&gt;&lt;/TA&gt;</t>
  </si>
  <si>
    <t>S4R8C6||&lt;TA&gt;&lt;Data type="double"&gt;155.000000&lt;/Data&gt;&lt;/TA&gt;</t>
  </si>
  <si>
    <t>S4R8C7||&lt;TA&gt;&lt;Data type="double"&gt;81&lt;/Data&gt;&lt;Data type="double"&gt;0&lt;/Data&gt;&lt;/TA&gt;</t>
  </si>
  <si>
    <t>S4R8C9||&lt;TA&gt;&lt;Data type="double"&gt;1813.000000&lt;/Data&gt;&lt;/TA&gt;</t>
  </si>
  <si>
    <t>S4R8C13||&lt;TA&gt;&lt;Data type="double"&gt;226.818984&lt;/Data&gt;&lt;/TA&gt;</t>
  </si>
  <si>
    <t>S4R9C2||&lt;TA&gt;&lt;Data type="string"&gt;GIVAUDAN SA&lt;/Data&gt;&lt;/TA&gt;</t>
  </si>
  <si>
    <t>S4R9C3||&lt;TA&gt;&lt;Data type="date"&gt;2009-12-31&lt;/Data&gt;&lt;/TA&gt;</t>
  </si>
  <si>
    <t>S4R9C4||&lt;TA&gt;&lt;Data type="string"&gt;CHF&lt;/Data&gt;&lt;/TA&gt;</t>
  </si>
  <si>
    <t>S4R9C6||&lt;TA&gt;&lt;Data type="double"&gt;3073.000000&lt;/Data&gt;&lt;/TA&gt;</t>
  </si>
  <si>
    <t>S4R9C7||&lt;TA&gt;&lt;Data type="double"&gt;206&lt;/Data&gt;&lt;Data type="double"&gt;76&lt;/Data&gt;&lt;/TA&gt;</t>
  </si>
  <si>
    <t>S4R9C9||&lt;TA&gt;&lt;Data type="double"&gt;892.000000&lt;/Data&gt;&lt;/TA&gt;</t>
  </si>
  <si>
    <t>S4R9C13||&lt;TA&gt;&lt;Data type="double"&gt;9.094450&lt;/Data&gt;&lt;/TA&gt;</t>
  </si>
  <si>
    <t>S4R10C2||&lt;TA&gt;&lt;Data type="string"&gt;HENKEL AG AND&lt;/Data&gt;&lt;/TA&gt;</t>
  </si>
  <si>
    <t>S4R10C3||&lt;TA&gt;&lt;Data type="date"&gt;2009-12-31&lt;/Data&gt;&lt;/TA&gt;</t>
  </si>
  <si>
    <t>S4R10C4||&lt;TA&gt;&lt;Data type="string"&gt;EUR&lt;/Data&gt;&lt;/TA&gt;</t>
  </si>
  <si>
    <t>S4R10C6||&lt;TA&gt;&lt;Data type="double"&gt;4179.000000&lt;/Data&gt;&lt;/TA&gt;</t>
  </si>
  <si>
    <t>S4R10C7||&lt;TA&gt;&lt;Data type="double"&gt;844&lt;/Data&gt;&lt;Data type="double"&gt;0&lt;/Data&gt;&lt;/TA&gt;</t>
  </si>
  <si>
    <t>S4R10C9||&lt;TA&gt;&lt;Data type="double"&gt;1226.000000&lt;/Data&gt;&lt;/TA&gt;</t>
  </si>
  <si>
    <t>S4R10C13||&lt;TA&gt;&lt;Data type="double"&gt;433.717246&lt;/Data&gt;&lt;/TA&gt;</t>
  </si>
  <si>
    <t>S4R11C2||&lt;TA&gt;&lt;Data type="string"&gt;L'OREAL SA&lt;/Data&gt;&lt;/TA&gt;</t>
  </si>
  <si>
    <t>S4R11C3||&lt;TA&gt;&lt;Data type="date"&gt;2009-12-31&lt;/Data&gt;&lt;/TA&gt;</t>
  </si>
  <si>
    <t>S4R11C4||&lt;TA&gt;&lt;Data type="string"&gt;EUR&lt;/Data&gt;&lt;/TA&gt;</t>
  </si>
  <si>
    <t>S4R11C6||&lt;TA&gt;&lt;Data type="double"&gt;3131.300000&lt;/Data&gt;&lt;/TA&gt;</t>
  </si>
  <si>
    <t>S4R11C7||&lt;TA&gt;&lt;Data type="double"&gt;1015.5&lt;/Data&gt;&lt;Data type="double"&gt;0&lt;/Data&gt;&lt;/TA&gt;</t>
  </si>
  <si>
    <t>S4R11C9||&lt;TA&gt;&lt;Data type="double"&gt;1238.500000&lt;/Data&gt;&lt;/TA&gt;</t>
  </si>
  <si>
    <t>S4R11C13||&lt;TA&gt;&lt;Data type="double"&gt;586.156310&lt;/Data&gt;&lt;/TA&gt;</t>
  </si>
  <si>
    <t>S4R12C2||&lt;TA&gt;&lt;Data type="string"&gt;ORIFLAME COSMETICS&lt;/Data&gt;&lt;/TA&gt;</t>
  </si>
  <si>
    <t>S4R12C3||&lt;TA&gt;&lt;Data type="date"&gt;2009-12-31&lt;/Data&gt;&lt;/TA&gt;</t>
  </si>
  <si>
    <t>S4R12C4||&lt;TA&gt;&lt;Data type="string"&gt;EUR&lt;/Data&gt;&lt;/TA&gt;</t>
  </si>
  <si>
    <t>S4R12C6||&lt;TA&gt;&lt;Data type="double"&gt;262.293000&lt;/Data&gt;&lt;/TA&gt;</t>
  </si>
  <si>
    <t>S4R12C7||&lt;TA&gt;&lt;Data type="double"&gt;0&lt;/Data&gt;&lt;Data type="double"&gt;0&lt;/Data&gt;&lt;/TA&gt;</t>
  </si>
  <si>
    <t>S4R12C9||&lt;TA&gt;&lt;Data type="double"&gt;107.213000&lt;/Data&gt;&lt;/TA&gt;</t>
  </si>
  <si>
    <t>S4R12C13||&lt;TA&gt;&lt;Data type="double"&gt;56.980227&lt;/Data&gt;&lt;/TA&gt;</t>
  </si>
  <si>
    <t>S4R13C2||&lt;TA&gt;&lt;Data type="string"&gt;RECKITT BENCKISER&lt;/Data&gt;&lt;/TA&gt;</t>
  </si>
  <si>
    <t>S4R13C3||&lt;TA&gt;&lt;Data type="date"&gt;2009-12-31&lt;/Data&gt;&lt;/TA&gt;</t>
  </si>
  <si>
    <t>S4R13C4||&lt;TA&gt;&lt;Data type="string"&gt;GBP&lt;/Data&gt;&lt;/TA&gt;</t>
  </si>
  <si>
    <t>S4R13C6||&lt;TA&gt;&lt;Data type="double"&gt;136.000000&lt;/Data&gt;&lt;/TA&gt;</t>
  </si>
  <si>
    <t>S4R13C7||&lt;TA&gt;&lt;Data type="double"&gt;92&lt;/Data&gt;&lt;Data type="double"&gt;108&lt;/Data&gt;&lt;/TA&gt;</t>
  </si>
  <si>
    <t>S4R13C9||&lt;TA&gt;&lt;Data type="double"&gt;356.000000&lt;/Data&gt;&lt;/TA&gt;</t>
  </si>
  <si>
    <t>S4R13C13||&lt;TA&gt;&lt;Data type="double"&gt;725.524794&lt;/Data&gt;&lt;/TA&gt;</t>
  </si>
  <si>
    <t>S4R14C2||&lt;TA&gt;&lt;Data type="string"&gt;SVENSKA CELLULOSA AB&lt;/Data&gt;&lt;/TA&gt;</t>
  </si>
  <si>
    <t>S4R14C3||&lt;TA&gt;&lt;Data type="date"&gt;2009-12-31&lt;/Data&gt;&lt;/TA&gt;</t>
  </si>
  <si>
    <t>S4R14C4||&lt;TA&gt;&lt;Data type="string"&gt;SEK&lt;/Data&gt;&lt;/TA&gt;</t>
  </si>
  <si>
    <t>S4R14C6||&lt;TA&gt;&lt;Data type="double"&gt;43979.000000&lt;/Data&gt;&lt;/TA&gt;</t>
  </si>
  <si>
    <t>S4R14C7||&lt;TA&gt;&lt;Data type="double"&gt;3411&lt;/Data&gt;&lt;Data type="double"&gt;0&lt;/Data&gt;&lt;/TA&gt;</t>
  </si>
  <si>
    <t>S4R14C9||&lt;TA&gt;&lt;Data type="double"&gt;5342.000000&lt;/Data&gt;&lt;/TA&gt;</t>
  </si>
  <si>
    <t>S4R14C13||&lt;TA&gt;&lt;Data type="double"&gt;702.342489&lt;/Data&gt;&lt;/TA&gt;</t>
  </si>
  <si>
    <t>S4R15C2||&lt;TA&gt;&lt;Data type="string"&gt;UNILEVER PLC&lt;/Data&gt;&lt;/TA&gt;</t>
  </si>
  <si>
    <t>S4R15C3||&lt;TA&gt;&lt;Data type="date"&gt;2009-12-31&lt;/Data&gt;&lt;/TA&gt;</t>
  </si>
  <si>
    <t>S4R15C4||&lt;TA&gt;&lt;Data type="string"&gt;GBP&lt;/Data&gt;&lt;/TA&gt;</t>
  </si>
  <si>
    <t>S4R15C6||&lt;TA&gt;&lt;Data type="double"&gt;8720.987880&lt;/Data&gt;&lt;/TA&gt;</t>
  </si>
  <si>
    <t>S4R15C7||&lt;TA&gt;&lt;Data type="double"&gt;1720.4308&lt;/Data&gt;&lt;Data type="double"&gt;569.33844&lt;/Data&gt;&lt;/TA&gt;</t>
  </si>
  <si>
    <t>S4R15C9||&lt;TA&gt;&lt;Data type="double"&gt;3204.967480&lt;/Data&gt;&lt;/TA&gt;</t>
  </si>
  <si>
    <t>S4R15C13||&lt;TA&gt;&lt;Data type="double"&gt;2815.500000&lt;/Data&gt;&lt;/TA&gt;</t>
  </si>
  <si>
    <t>S4R24C2||&lt;TA&gt;&lt;Data type="string"&gt;CLOROX COMPANY (THE)&lt;/Data&gt;&lt;/TA&gt;</t>
  </si>
  <si>
    <t>S4R24C3||&lt;TA&gt;&lt;Data type="date"&gt;2009-06-30&lt;/Data&gt;&lt;/TA&gt;</t>
  </si>
  <si>
    <t>S4R24C4||&lt;TA&gt;&lt;Data type="string"&gt;USD&lt;/Data&gt;&lt;/TA&gt;</t>
  </si>
  <si>
    <t>S4R24C6||&lt;TA&gt;&lt;Data type="double"&gt;3149.000000&lt;/Data&gt;&lt;/TA&gt;</t>
  </si>
  <si>
    <t>S4R24C7||&lt;TA&gt;&lt;Data type="double"&gt;193&lt;/Data&gt;&lt;Data type="double"&gt;70&lt;/Data&gt;&lt;/TA&gt;</t>
  </si>
  <si>
    <t>S4R24C9||&lt;TA&gt;&lt;Data type="double"&gt;206.000000&lt;/Data&gt;&lt;/TA&gt;</t>
  </si>
  <si>
    <t>S4R24C13||&lt;TA&gt;&lt;Data type="double"&gt;139.443276&lt;/Data&gt;&lt;/TA&gt;</t>
  </si>
  <si>
    <t>S4R25C2||&lt;TA&gt;&lt;Data type="string"&gt;PROCTER &amp;amp; GAMBLE CO&lt;/Data&gt;&lt;/TA&gt;</t>
  </si>
  <si>
    <t>S4R25C3||&lt;TA&gt;&lt;Data type="date"&gt;2009-06-30&lt;/Data&gt;&lt;/TA&gt;</t>
  </si>
  <si>
    <t>S4R25C4||&lt;TA&gt;&lt;Data type="string"&gt;USD&lt;/Data&gt;&lt;/TA&gt;</t>
  </si>
  <si>
    <t>S4R25C6||&lt;TA&gt;&lt;Data type="double"&gt;36972.000000&lt;/Data&gt;&lt;/TA&gt;</t>
  </si>
  <si>
    <t>S4R25C7||&lt;TA&gt;&lt;Data type="double"&gt;3706&lt;/Data&gt;&lt;Data type="double"&gt;1534&lt;/Data&gt;&lt;/TA&gt;</t>
  </si>
  <si>
    <t>S4R25C9||&lt;TA&gt;&lt;Data type="double"&gt;4781.000000&lt;/Data&gt;&lt;/TA&gt;</t>
  </si>
  <si>
    <t>S4R25C13||&lt;TA&gt;&lt;Data type="double"&gt;2799.193095&lt;/Data&gt;&lt;/TA&gt;</t>
  </si>
  <si>
    <t>S4R26C2||&lt;TA&gt;&lt;Data type="string"&gt;UNILEVER PLC&lt;/Data&gt;&lt;/TA&gt;</t>
  </si>
  <si>
    <t>S4R26C3||&lt;TA&gt;&lt;Data type="date"&gt;2009-12-31&lt;/Data&gt;&lt;/TA&gt;</t>
  </si>
  <si>
    <t>S4R26C4||&lt;TA&gt;&lt;Data type="string"&gt;GBP&lt;/Data&gt;&lt;/TA&gt;</t>
  </si>
  <si>
    <t>S4R26C6||&lt;TA&gt;&lt;Data type="double"&gt;8720.987880&lt;/Data&gt;&lt;/TA&gt;</t>
  </si>
  <si>
    <t>S4R26C7||&lt;TA&gt;&lt;Data type="double"&gt;1720.4308&lt;/Data&gt;&lt;Data type="double"&gt;569.33844&lt;/Data&gt;&lt;/TA&gt;</t>
  </si>
  <si>
    <t>S4R26C9||&lt;TA&gt;&lt;Data type="double"&gt;3204.967480&lt;/Data&gt;&lt;/TA&gt;</t>
  </si>
  <si>
    <t>S4R26C13||&lt;TA&gt;&lt;Data type="double"&gt;2815.500000&lt;/Data&gt;&lt;/TA&gt;</t>
  </si>
  <si>
    <t>S4R29C2||&lt;TA&gt;&lt;Data type="string"&gt;BEIERSDORF AG&lt;/Data&gt;&lt;/TA&gt;</t>
  </si>
  <si>
    <t>S4R29C3||&lt;TA&gt;&lt;Data type="date"&gt;2009-12-31&lt;/Data&gt;&lt;/TA&gt;</t>
  </si>
  <si>
    <t>S4R29C4||&lt;TA&gt;&lt;Data type="string"&gt;EUR&lt;/Data&gt;&lt;/TA&gt;</t>
  </si>
  <si>
    <t>S4R29C6||&lt;TA&gt;&lt;Data type="double"&gt;155.000000&lt;/Data&gt;&lt;/TA&gt;</t>
  </si>
  <si>
    <t>S4R29C7||&lt;TA&gt;&lt;Data type="double"&gt;81&lt;/Data&gt;&lt;Data type="double"&gt;0&lt;/Data&gt;&lt;/TA&gt;</t>
  </si>
  <si>
    <t>S4R29C9||&lt;TA&gt;&lt;Data type="double"&gt;1813.000000&lt;/Data&gt;&lt;/TA&gt;</t>
  </si>
  <si>
    <t>S4R29C13||&lt;TA&gt;&lt;Data type="double"&gt;226.818984&lt;/Data&gt;&lt;/TA&gt;</t>
  </si>
  <si>
    <t>S4R30C2||&lt;TA&gt;&lt;Data type="string"&gt;COLGATE-PALMOLIVE CO&lt;/Data&gt;&lt;/TA&gt;</t>
  </si>
  <si>
    <t>S4R30C3||&lt;TA&gt;&lt;Data type="date"&gt;2009-12-31&lt;/Data&gt;&lt;/TA&gt;</t>
  </si>
  <si>
    <t>S4R30C4||&lt;TA&gt;&lt;Data type="string"&gt;USD&lt;/Data&gt;&lt;/TA&gt;</t>
  </si>
  <si>
    <t>S4R30C6||&lt;TA&gt;&lt;Data type="double"&gt;3182.000000&lt;/Data&gt;&lt;/TA&gt;</t>
  </si>
  <si>
    <t>S4R30C7||&lt;TA&gt;&lt;Data type="double"&gt;708&lt;/Data&gt;&lt;Data type="double"&gt;575&lt;/Data&gt;&lt;/TA&gt;</t>
  </si>
  <si>
    <t>S4R30C9||&lt;TA&gt;&lt;Data type="double"&gt;740.000000&lt;/Data&gt;&lt;/TA&gt;</t>
  </si>
  <si>
    <t>S4R30C13||&lt;TA&gt;&lt;Data type="double"&gt;482.683530&lt;/Data&gt;&lt;/TA&gt;</t>
  </si>
  <si>
    <t>S4R31C2||&lt;TA&gt;&lt;Data type="string"&gt;ESTEE LAUDER CO&lt;/Data&gt;&lt;/TA&gt;</t>
  </si>
  <si>
    <t>S4R31C3||&lt;TA&gt;&lt;Data type="date"&gt;2009-06-30&lt;/Data&gt;&lt;/TA&gt;</t>
  </si>
  <si>
    <t>S4R31C4||&lt;TA&gt;&lt;Data type="string"&gt;USD&lt;/Data&gt;&lt;/TA&gt;</t>
  </si>
  <si>
    <t>S4R31C6||&lt;TA&gt;&lt;Data type="double"&gt;1421.400000&lt;/Data&gt;&lt;/TA&gt;</t>
  </si>
  <si>
    <t>S4R31C7||&lt;TA&gt;&lt;Data type="double"&gt;163.4&lt;/Data&gt;&lt;Data type="double"&gt;122.8&lt;/Data&gt;&lt;/TA&gt;</t>
  </si>
  <si>
    <t>S4R31C9||&lt;TA&gt;&lt;Data type="double"&gt;881.200000&lt;/Data&gt;&lt;/TA&gt;</t>
  </si>
  <si>
    <t>S4R31C13||&lt;TA&gt;&lt;Data type="double"&gt;195.779085&lt;/Data&gt;&lt;/TA&gt;</t>
  </si>
  <si>
    <t>S4R34C2||&lt;TA&gt;&lt;Data type="string"&gt;3M COMPANY&lt;/Data&gt;&lt;/TA&gt;</t>
  </si>
  <si>
    <t>S4R34C3||&lt;TA&gt;&lt;Data type="date"&gt;2009-12-31&lt;/Data&gt;&lt;/TA&gt;</t>
  </si>
  <si>
    <t>S4R34C4||&lt;TA&gt;&lt;Data type="string"&gt;USD&lt;/Data&gt;&lt;/TA&gt;</t>
  </si>
  <si>
    <t>S4R34C6||&lt;TA&gt;&lt;Data type="double"&gt;5830.000000&lt;/Data&gt;&lt;/TA&gt;</t>
  </si>
  <si>
    <t>S4R34C7||&lt;TA&gt;&lt;Data type="double"&gt;1686&lt;/Data&gt;&lt;Data type="double"&gt;504&lt;/Data&gt;&lt;/TA&gt;</t>
  </si>
  <si>
    <t>S4R34C9||&lt;TA&gt;&lt;Data type="double"&gt;3809.000000&lt;/Data&gt;&lt;/TA&gt;</t>
  </si>
  <si>
    <t>S4R34C13||&lt;TA&gt;&lt;Data type="double"&gt;714.859083&lt;/Data&gt;&lt;/TA&gt;</t>
  </si>
  <si>
    <t>S4R35C2||&lt;TA&gt;&lt;Data type="string"&gt;AVERY DENNISON CORP&lt;/Data&gt;&lt;/TA&gt;</t>
  </si>
  <si>
    <t>S4R35C3||&lt;TA&gt;&lt;Data type="date"&gt;2010-01-02&lt;/Data&gt;&lt;/TA&gt;</t>
  </si>
  <si>
    <t>S4R35C4||&lt;TA&gt;&lt;Data type="string"&gt;USD&lt;/Data&gt;&lt;/TA&gt;</t>
  </si>
  <si>
    <t>S4R35C6||&lt;TA&gt;&lt;Data type="double"&gt;1624.300000&lt;/Data&gt;&lt;/TA&gt;</t>
  </si>
  <si>
    <t>S4R35C7||&lt;TA&gt;&lt;Data type="double"&gt;289.6&lt;/Data&gt;&lt;Data type="double"&gt;37&lt;/Data&gt;&lt;/TA&gt;</t>
  </si>
  <si>
    <t>S4R35C9||&lt;TA&gt;&lt;Data type="double"&gt;143.600000&lt;/Data&gt;&lt;/TA&gt;</t>
  </si>
  <si>
    <t>S4R35C13||&lt;TA&gt;&lt;Data type="double"&gt;109.417343&lt;/Data&gt;&lt;/TA&gt;</t>
  </si>
  <si>
    <t>S4R36C2||&lt;TA&gt;&lt;Data type="string"&gt;FULLER (H B) CO&lt;/Data&gt;&lt;/TA&gt;</t>
  </si>
  <si>
    <t>S4R36C3||&lt;TA&gt;&lt;Data type="date"&gt;2009-11-28&lt;/Data&gt;&lt;/TA&gt;</t>
  </si>
  <si>
    <t>S4R36C4||&lt;TA&gt;&lt;Data type="string"&gt;USD&lt;/Data&gt;&lt;/TA&gt;</t>
  </si>
  <si>
    <t>S4R36C6||&lt;TA&gt;&lt;Data type="double"&gt;212.690000&lt;/Data&gt;&lt;/TA&gt;</t>
  </si>
  <si>
    <t>S4R36C7||&lt;TA&gt;&lt;Data type="double"&gt;44.664&lt;/Data&gt;&lt;Data type="double"&gt;28.763&lt;/Data&gt;&lt;/TA&gt;</t>
  </si>
  <si>
    <t>S4R36C9||&lt;TA&gt;&lt;Data type="double"&gt;100.154000&lt;/Data&gt;&lt;/TA&gt;</t>
  </si>
  <si>
    <t>S4R36C13||&lt;TA&gt;&lt;Data type="double"&gt;48.978763&lt;/Data&gt;&lt;/TA&gt;</t>
  </si>
  <si>
    <t>S5R7C2||&lt;TA&gt;&lt;Data type="double"&gt;46.160000&lt;/Data&gt;&lt;/TA&gt;</t>
  </si>
  <si>
    <t>S5R7C3||&lt;TA&gt;&lt;Data type="double"&gt;826.500000&lt;/Data&gt;&lt;/TA&gt;</t>
  </si>
  <si>
    <t>S5R7C4||&lt;TA&gt;&lt;Data type="double"&gt;31.000000&lt;/Data&gt;&lt;/TA&gt;</t>
  </si>
  <si>
    <t>S5R7C5||&lt;TA&gt;&lt;Data type="double"&gt;78.000000&lt;/Data&gt;&lt;/TA&gt;</t>
  </si>
  <si>
    <t>S5R7C6||&lt;TA&gt;&lt;Data type="double"&gt;428.500000&lt;/Data&gt;&lt;/TA&gt;</t>
  </si>
  <si>
    <t>S5R7C7||&lt;TA&gt;&lt;Data type="double"&gt;3356.000000&lt;/Data&gt;&lt;/TA&gt;</t>
  </si>
  <si>
    <t>S5R7C8||&lt;TA&gt;&lt;Data type="double"&gt;95.450000&lt;/Data&gt;&lt;/TA&gt;</t>
  </si>
  <si>
    <t>S5R7C9||&lt;TA&gt;&lt;Data type="double"&gt;1994.000000&lt;/Data&gt;&lt;/TA&gt;</t>
  </si>
  <si>
    <t>S5R7C11||&lt;TA&gt;&lt;Data type="double"&gt;61.000000&lt;/Data&gt;&lt;/TA&gt;</t>
  </si>
  <si>
    <t>S5R7C12||&lt;TA&gt;&lt;Data type="double"&gt;60.630000&lt;/Data&gt;&lt;/TA&gt;</t>
  </si>
  <si>
    <t>S5R7C13||&lt;TA&gt;&lt;Data type="double"&gt;1994.000000&lt;/Data&gt;&lt;/TA&gt;</t>
  </si>
  <si>
    <t>S5R7C14||&lt;TA&gt;&lt;Data type="double"&gt;46.160000&lt;/Data&gt;&lt;/TA&gt;</t>
  </si>
  <si>
    <t>S5R7C15||&lt;TA&gt;&lt;Data type="double"&gt;82.150000&lt;/Data&gt;&lt;/TA&gt;</t>
  </si>
  <si>
    <t>S5R7C16||&lt;TA&gt;&lt;Data type="double"&gt;48.360000&lt;/Data&gt;&lt;/TA&gt;</t>
  </si>
  <si>
    <t>S5R7C17||&lt;TA&gt;&lt;Data type="double"&gt;82.670000&lt;/Data&gt;&lt;/TA&gt;</t>
  </si>
  <si>
    <t>S5R7C18||&lt;TA&gt;&lt;Data type="double"&gt;36.490000&lt;/Data&gt;&lt;/TA&gt;</t>
  </si>
  <si>
    <t>S5R7C19||&lt;TA&gt;&lt;Data type="double"&gt;22.750000&lt;/Data&gt;&lt;/TA&gt;</t>
  </si>
  <si>
    <t>S5R7C21||&lt;TA&gt;&lt;Data type="double"&gt;1207.866757&lt;/Data&gt;&lt;/TA&gt;</t>
  </si>
  <si>
    <t>S5R7C22||&lt;TA&gt;&lt;Data type="double"&gt;814.426026&lt;/Data&gt;&lt;/TA&gt;</t>
  </si>
  <si>
    <t>S5R7C23||&lt;TA&gt;&lt;Data type="double"&gt;723.576803&lt;/Data&gt;&lt;/TA&gt;</t>
  </si>
  <si>
    <t>S5R7C24||&lt;TA&gt;&lt;Data type="double"&gt;8342.949073&lt;/Data&gt;&lt;/TA&gt;</t>
  </si>
  <si>
    <t>S5R7C25||&lt;TA&gt;&lt;Data type="double"&gt;1168.468000&lt;/Data&gt;&lt;/TA&gt;</t>
  </si>
  <si>
    <t>S5R8C2||&lt;TA&gt;&lt;Data type="string"&gt;EUR&lt;/Data&gt;&lt;/TA&gt;</t>
  </si>
  <si>
    <t>S5R8C3||&lt;TA&gt;&lt;Data type="string"&gt;CHF&lt;/Data&gt;&lt;/TA&gt;</t>
  </si>
  <si>
    <t>S5R8C4||&lt;TA&gt;&lt;Data type="string"&gt;EUR&lt;/Data&gt;&lt;/TA&gt;</t>
  </si>
  <si>
    <t>S5R8C5||&lt;TA&gt;&lt;Data type="string"&gt;EUR&lt;/Data&gt;&lt;/TA&gt;</t>
  </si>
  <si>
    <t>S5R8C6||&lt;TA&gt;&lt;Data type="string"&gt;EUR&lt;/Data&gt;&lt;/TA&gt;</t>
  </si>
  <si>
    <t>S5R8C7||&lt;TA&gt;&lt;Data type="string"&gt;GBP&lt;/Data&gt;&lt;/TA&gt;</t>
  </si>
  <si>
    <t>S5R8C8||&lt;TA&gt;&lt;Data type="string"&gt;SEK&lt;/Data&gt;&lt;/TA&gt;</t>
  </si>
  <si>
    <t>S5R8C9||&lt;TA&gt;&lt;Data type="string"&gt;GBP&lt;/Data&gt;&lt;/TA&gt;</t>
  </si>
  <si>
    <t>S5R8C11||&lt;TA&gt;&lt;Data type="string"&gt;USD&lt;/Data&gt;&lt;/TA&gt;</t>
  </si>
  <si>
    <t>S5R8C12||&lt;TA&gt;&lt;Data type="string"&gt;USD&lt;/Data&gt;&lt;/TA&gt;</t>
  </si>
  <si>
    <t>S5R8C13||&lt;TA&gt;&lt;Data type="string"&gt;GBP&lt;/Data&gt;&lt;/TA&gt;</t>
  </si>
  <si>
    <t>S5R8C14||&lt;TA&gt;&lt;Data type="string"&gt;EUR&lt;/Data&gt;&lt;/TA&gt;</t>
  </si>
  <si>
    <t>S5R8C15||&lt;TA&gt;&lt;Data type="string"&gt;USD&lt;/Data&gt;&lt;/TA&gt;</t>
  </si>
  <si>
    <t>S5R8C16||&lt;TA&gt;&lt;Data type="string"&gt;USD&lt;/Data&gt;&lt;/TA&gt;</t>
  </si>
  <si>
    <t>S5R8C17||&lt;TA&gt;&lt;Data type="string"&gt;USD&lt;/Data&gt;&lt;/TA&gt;</t>
  </si>
  <si>
    <t>S5R8C18||&lt;TA&gt;&lt;Data type="string"&gt;USD&lt;/Data&gt;&lt;/TA&gt;</t>
  </si>
  <si>
    <t>S5R8C19||&lt;TA&gt;&lt;Data type="string"&gt;USD&lt;/Data&gt;&lt;/TA&gt;</t>
  </si>
  <si>
    <r>
      <t>debt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</si>
  <si>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r>
      <t>price</t>
    </r>
    <r>
      <rPr>
        <b/>
        <vertAlign val="superscript"/>
        <sz val="11"/>
        <color theme="1"/>
        <rFont val="Calibri"/>
        <family val="2"/>
        <scheme val="minor"/>
      </rPr>
      <t>2</t>
    </r>
  </si>
  <si>
    <t>S4R8C12||&lt;TA&gt;&lt;Data type="double"&gt;46.160000&lt;/Data&gt;&lt;/TA&gt;</t>
  </si>
  <si>
    <t>S4R9C12||&lt;TA&gt;&lt;Data type="double"&gt;826.500000&lt;/Data&gt;&lt;/TA&gt;</t>
  </si>
  <si>
    <t>S4R10C12||&lt;TA&gt;&lt;Data type="double"&gt;31.000000&lt;/Data&gt;&lt;/TA&gt;</t>
  </si>
  <si>
    <t>S4R11C12||&lt;TA&gt;&lt;Data type="double"&gt;78.000000&lt;/Data&gt;&lt;/TA&gt;</t>
  </si>
  <si>
    <t>S4R12C12||&lt;TA&gt;&lt;Data type="double"&gt;428.500000&lt;/Data&gt;&lt;/TA&gt;</t>
  </si>
  <si>
    <t>S4R13C12||&lt;TA&gt;&lt;Data type="double"&gt;3356.000000&lt;/Data&gt;&lt;/TA&gt;</t>
  </si>
  <si>
    <t>S4R14C12||&lt;TA&gt;&lt;Data type="double"&gt;95.450000&lt;/Data&gt;&lt;/TA&gt;</t>
  </si>
  <si>
    <t>S4R15C12||&lt;TA&gt;&lt;Data type="double"&gt;1994.000000&lt;/Data&gt;&lt;/TA&gt;</t>
  </si>
  <si>
    <t>S4R24C12||&lt;TA&gt;&lt;Data type="double"&gt;61.000000&lt;/Data&gt;&lt;/TA&gt;</t>
  </si>
  <si>
    <t>S4R25C12||&lt;TA&gt;&lt;Data type="double"&gt;60.630000&lt;/Data&gt;&lt;/TA&gt;</t>
  </si>
  <si>
    <t>S4R26C12||&lt;TA&gt;&lt;Data type="double"&gt;1994.000000&lt;/Data&gt;&lt;/TA&gt;</t>
  </si>
  <si>
    <t>S4R28C4||&lt;TA&gt;&lt;Data&gt;&lt;S4R28C4 type="string"/&gt;&lt;/Data&gt;&lt;/TA&gt;</t>
  </si>
  <si>
    <t>S4R29C12||&lt;TA&gt;&lt;Data type="double"&gt;46.160000&lt;/Data&gt;&lt;/TA&gt;</t>
  </si>
  <si>
    <t>S4R30C12||&lt;TA&gt;&lt;Data type="double"&gt;82.150000&lt;/Data&gt;&lt;/TA&gt;</t>
  </si>
  <si>
    <t>S4R31C12||&lt;TA&gt;&lt;Data type="double"&gt;48.360000&lt;/Data&gt;&lt;/TA&gt;</t>
  </si>
  <si>
    <t>S4R34C12||&lt;TA&gt;&lt;Data type="double"&gt;82.670000&lt;/Data&gt;&lt;/TA&gt;</t>
  </si>
  <si>
    <t>S4R35C12||&lt;TA&gt;&lt;Data type="double"&gt;36.490000&lt;/Data&gt;&lt;/TA&gt;</t>
  </si>
  <si>
    <t>S4R36C12||&lt;TA&gt;&lt;Data type="double"&gt;22.750000&lt;/Data&gt;&lt;/TA&gt;</t>
  </si>
  <si>
    <t>S8R26C4||&lt;TA&gt;&lt;Data&gt;&lt;S8R26C4 type="string"/&gt;&lt;/Data&gt;&lt;/TA&gt;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</si>
  <si>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For Henkel AG, total debt includes "current financial liabilities" excluding operating sundry items.</t>
    </r>
  </si>
  <si>
    <t>OLS</t>
  </si>
  <si>
    <t>Givaudan Sa</t>
  </si>
  <si>
    <t>Henkel Ag And</t>
  </si>
  <si>
    <t>L'Oreal Sa</t>
  </si>
  <si>
    <t>Oriflame Cosmetics</t>
  </si>
  <si>
    <t>Reckitt Benckiser</t>
  </si>
  <si>
    <t>Svenska Cellulosa Ab</t>
  </si>
  <si>
    <t>Unilever Plc</t>
  </si>
  <si>
    <t>Avon Products Inc</t>
  </si>
  <si>
    <t>Church &amp; Dwight Co</t>
  </si>
  <si>
    <t>Colgate-Palmolive Co</t>
  </si>
  <si>
    <t>Clorox Company (The)</t>
  </si>
  <si>
    <t>Elizabeth Arden</t>
  </si>
  <si>
    <t>Estee Lauder Co</t>
  </si>
  <si>
    <t>Energizer Holdings</t>
  </si>
  <si>
    <t>Kimberly-Clark Corp</t>
  </si>
  <si>
    <t>Procter &amp; Gamble Co</t>
  </si>
  <si>
    <t>Beiersdorf Ag</t>
  </si>
  <si>
    <t>3M Company</t>
  </si>
  <si>
    <t>Avery Dennison Corp</t>
  </si>
  <si>
    <t>Fuller (H B) Co</t>
  </si>
  <si>
    <t>Beiersdorf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</si>
</sst>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7" formatCode="mm/dd/yy;@"/>
    <numFmt numFmtId="168" formatCode="0.0%"/>
    <numFmt numFmtId="169" formatCode="#,##0.0;[Red]\(#,##0.0\)"/>
    <numFmt numFmtId="170" formatCode="[$-409]mmm\-yy;@"/>
    <numFmt numFmtId="171" formatCode="0.0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FF"/>
      <name val="Calibri"/>
      <family val="2"/>
      <scheme val="minor"/>
    </font>
    <font>
      <sz val="10"/>
      <name val="Arial"/>
      <family val="2"/>
    </font>
    <font>
      <b/>
      <u/>
      <sz val="11"/>
      <color theme="1"/>
      <name val="Calibri"/>
      <family val="2"/>
      <scheme val="minor"/>
    </font>
    <font>
      <b/>
      <sz val="12"/>
      <name val="Calibri"/>
      <family val="2"/>
    </font>
    <font>
      <sz val="11"/>
      <name val="Calibri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sz val="16"/>
      <color rgb="FF000000"/>
      <name val="Times New Roman"/>
      <family val="1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/>
  </cellStyleXfs>
  <cellXfs count="66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2" fillId="0" borderId="1" xfId="0" applyFont="1" applyFill="1" applyBorder="1" applyAlignment="1">
      <alignment horizontal="right"/>
    </xf>
    <xf numFmtId="164" fontId="0" fillId="0" borderId="0" xfId="0" applyNumberFormat="1" applyFill="1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/>
    <xf numFmtId="14" fontId="0" fillId="0" borderId="0" xfId="0" applyNumberFormat="1" applyAlignment="1">
      <alignment horizontal="center"/>
    </xf>
    <xf numFmtId="0" fontId="2" fillId="0" borderId="1" xfId="0" applyFont="1" applyBorder="1" applyAlignment="1">
      <alignment horizontal="center"/>
    </xf>
    <xf numFmtId="167" fontId="0" fillId="0" borderId="0" xfId="0" applyNumberFormat="1" applyFill="1" applyAlignment="1">
      <alignment horizontal="right"/>
    </xf>
    <xf numFmtId="168" fontId="0" fillId="0" borderId="0" xfId="1" applyNumberFormat="1" applyFont="1"/>
    <xf numFmtId="39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2" fillId="0" borderId="1" xfId="0" applyFont="1" applyBorder="1" applyAlignment="1">
      <alignment horizontal="left" wrapText="1" shrinkToFit="1"/>
    </xf>
    <xf numFmtId="0" fontId="2" fillId="0" borderId="1" xfId="0" applyFont="1" applyBorder="1" applyAlignment="1">
      <alignment horizontal="right" wrapText="1" shrinkToFit="1"/>
    </xf>
    <xf numFmtId="0" fontId="2" fillId="0" borderId="1" xfId="0" applyFont="1" applyFill="1" applyBorder="1" applyAlignment="1">
      <alignment horizontal="right" wrapText="1" shrinkToFit="1"/>
    </xf>
    <xf numFmtId="0" fontId="0" fillId="0" borderId="0" xfId="0" applyFont="1"/>
    <xf numFmtId="0" fontId="5" fillId="0" borderId="0" xfId="0" applyFont="1" applyAlignment="1">
      <alignment horizontal="right"/>
    </xf>
    <xf numFmtId="0" fontId="3" fillId="0" borderId="0" xfId="0" applyFont="1"/>
    <xf numFmtId="168" fontId="0" fillId="0" borderId="0" xfId="0" applyNumberFormat="1"/>
    <xf numFmtId="169" fontId="0" fillId="0" borderId="0" xfId="0" applyNumberFormat="1"/>
    <xf numFmtId="0" fontId="6" fillId="0" borderId="0" xfId="0" applyFont="1"/>
    <xf numFmtId="0" fontId="7" fillId="0" borderId="0" xfId="0" applyFont="1"/>
    <xf numFmtId="0" fontId="0" fillId="0" borderId="0" xfId="0" applyFill="1"/>
    <xf numFmtId="0" fontId="8" fillId="0" borderId="0" xfId="0" applyFont="1" applyFill="1" applyBorder="1" applyAlignment="1"/>
    <xf numFmtId="0" fontId="8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right"/>
    </xf>
    <xf numFmtId="0" fontId="8" fillId="0" borderId="0" xfId="0" applyFont="1" applyFill="1" applyBorder="1" applyAlignment="1">
      <alignment horizontal="right"/>
    </xf>
    <xf numFmtId="0" fontId="4" fillId="0" borderId="0" xfId="0" applyFont="1"/>
    <xf numFmtId="0" fontId="0" fillId="0" borderId="0" xfId="0" applyFill="1" applyAlignment="1">
      <alignment horizontal="center"/>
    </xf>
    <xf numFmtId="2" fontId="0" fillId="0" borderId="0" xfId="0" applyNumberFormat="1" applyFill="1"/>
    <xf numFmtId="2" fontId="0" fillId="0" borderId="0" xfId="0" applyNumberFormat="1" applyFill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left"/>
    </xf>
    <xf numFmtId="0" fontId="4" fillId="0" borderId="0" xfId="0" applyFont="1" applyFill="1"/>
    <xf numFmtId="2" fontId="0" fillId="0" borderId="0" xfId="0" applyNumberFormat="1"/>
    <xf numFmtId="0" fontId="2" fillId="0" borderId="0" xfId="0" applyFont="1" applyBorder="1" applyAlignment="1">
      <alignment horizontal="center"/>
    </xf>
    <xf numFmtId="0" fontId="0" fillId="0" borderId="0" xfId="0" applyFont="1" applyBorder="1" applyAlignment="1">
      <alignment horizontal="right"/>
    </xf>
    <xf numFmtId="39" fontId="10" fillId="0" borderId="0" xfId="0" applyNumberFormat="1" applyFont="1"/>
    <xf numFmtId="168" fontId="3" fillId="0" borderId="0" xfId="0" applyNumberFormat="1" applyFont="1"/>
    <xf numFmtId="168" fontId="0" fillId="0" borderId="0" xfId="0" applyNumberFormat="1" applyBorder="1"/>
    <xf numFmtId="0" fontId="8" fillId="0" borderId="0" xfId="0" applyFont="1" applyFill="1" applyBorder="1" applyAlignment="1">
      <alignment horizontal="center"/>
    </xf>
    <xf numFmtId="0" fontId="13" fillId="0" borderId="0" xfId="0" applyFont="1" applyAlignment="1">
      <alignment horizontal="left"/>
    </xf>
    <xf numFmtId="0" fontId="0" fillId="0" borderId="2" xfId="0" applyBorder="1"/>
    <xf numFmtId="0" fontId="2" fillId="0" borderId="0" xfId="0" applyFont="1" applyBorder="1" applyAlignment="1">
      <alignment horizontal="right"/>
    </xf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0" xfId="0" quotePrefix="1" applyNumberFormat="1"/>
    <xf numFmtId="168" fontId="11" fillId="0" borderId="0" xfId="0" applyNumberFormat="1" applyFont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170" fontId="0" fillId="0" borderId="0" xfId="0" applyNumberFormat="1"/>
    <xf numFmtId="168" fontId="3" fillId="0" borderId="1" xfId="0" applyNumberFormat="1" applyFont="1" applyBorder="1"/>
    <xf numFmtId="0" fontId="11" fillId="0" borderId="0" xfId="0" applyFont="1"/>
    <xf numFmtId="2" fontId="0" fillId="0" borderId="3" xfId="0" applyNumberFormat="1" applyFill="1" applyBorder="1" applyAlignment="1">
      <alignment horizontal="right"/>
    </xf>
    <xf numFmtId="2" fontId="0" fillId="0" borderId="4" xfId="0" applyNumberFormat="1" applyFill="1" applyBorder="1" applyAlignment="1">
      <alignment horizontal="right"/>
    </xf>
    <xf numFmtId="171" fontId="0" fillId="0" borderId="0" xfId="0" applyNumberFormat="1"/>
    <xf numFmtId="164" fontId="0" fillId="0" borderId="0" xfId="0" applyNumberFormat="1" applyFont="1" applyFill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4">
    <cellStyle name="Normal" xfId="0" builtinId="0"/>
    <cellStyle name="Normal 2" xfId="2"/>
    <cellStyle name="Normal 5" xfId="3"/>
    <cellStyle name="Percent" xfId="1" builtinId="5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415"/>
  <sheetViews>
    <sheetView workbookViewId="0"/>
  </sheetViews>
  <sheetFormatPr defaultRowHeight="15"/>
  <sheetData>
    <row r="1" spans="1:1">
      <c r="A1" t="s">
        <v>152</v>
      </c>
    </row>
    <row r="2" spans="1:1">
      <c r="A2" t="s">
        <v>153</v>
      </c>
    </row>
    <row r="3" spans="1:1">
      <c r="A3" t="s">
        <v>154</v>
      </c>
    </row>
    <row r="4" spans="1:1">
      <c r="A4" t="s">
        <v>155</v>
      </c>
    </row>
    <row r="5" spans="1:1">
      <c r="A5" t="s">
        <v>156</v>
      </c>
    </row>
    <row r="6" spans="1:1">
      <c r="A6" t="s">
        <v>157</v>
      </c>
    </row>
    <row r="7" spans="1:1">
      <c r="A7" t="s">
        <v>158</v>
      </c>
    </row>
    <row r="8" spans="1:1">
      <c r="A8" t="s">
        <v>159</v>
      </c>
    </row>
    <row r="9" spans="1:1">
      <c r="A9" t="s">
        <v>160</v>
      </c>
    </row>
    <row r="10" spans="1:1">
      <c r="A10" t="s">
        <v>161</v>
      </c>
    </row>
    <row r="11" spans="1:1">
      <c r="A11" t="s">
        <v>162</v>
      </c>
    </row>
    <row r="12" spans="1:1">
      <c r="A12" t="s">
        <v>163</v>
      </c>
    </row>
    <row r="13" spans="1:1">
      <c r="A13" t="s">
        <v>164</v>
      </c>
    </row>
    <row r="14" spans="1:1">
      <c r="A14" t="s">
        <v>165</v>
      </c>
    </row>
    <row r="15" spans="1:1">
      <c r="A15" t="s">
        <v>166</v>
      </c>
    </row>
    <row r="16" spans="1:1">
      <c r="A16" t="s">
        <v>167</v>
      </c>
    </row>
    <row r="17" spans="1:1">
      <c r="A17" t="s">
        <v>168</v>
      </c>
    </row>
    <row r="18" spans="1:1">
      <c r="A18" t="s">
        <v>169</v>
      </c>
    </row>
    <row r="19" spans="1:1">
      <c r="A19" t="s">
        <v>170</v>
      </c>
    </row>
    <row r="20" spans="1:1">
      <c r="A20" t="s">
        <v>171</v>
      </c>
    </row>
    <row r="21" spans="1:1">
      <c r="A21" t="s">
        <v>172</v>
      </c>
    </row>
    <row r="22" spans="1:1">
      <c r="A22" t="s">
        <v>173</v>
      </c>
    </row>
    <row r="23" spans="1:1">
      <c r="A23" t="s">
        <v>174</v>
      </c>
    </row>
    <row r="24" spans="1:1">
      <c r="A24" t="s">
        <v>175</v>
      </c>
    </row>
    <row r="25" spans="1:1">
      <c r="A25" t="s">
        <v>176</v>
      </c>
    </row>
    <row r="26" spans="1:1">
      <c r="A26" t="s">
        <v>177</v>
      </c>
    </row>
    <row r="27" spans="1:1">
      <c r="A27" t="s">
        <v>178</v>
      </c>
    </row>
    <row r="28" spans="1:1">
      <c r="A28" t="s">
        <v>179</v>
      </c>
    </row>
    <row r="29" spans="1:1">
      <c r="A29" t="s">
        <v>180</v>
      </c>
    </row>
    <row r="30" spans="1:1">
      <c r="A30" t="s">
        <v>181</v>
      </c>
    </row>
    <row r="31" spans="1:1">
      <c r="A31" t="s">
        <v>182</v>
      </c>
    </row>
    <row r="32" spans="1:1">
      <c r="A32" t="s">
        <v>183</v>
      </c>
    </row>
    <row r="33" spans="1:1">
      <c r="A33" t="s">
        <v>184</v>
      </c>
    </row>
    <row r="34" spans="1:1">
      <c r="A34" t="s">
        <v>185</v>
      </c>
    </row>
    <row r="35" spans="1:1">
      <c r="A35" t="s">
        <v>186</v>
      </c>
    </row>
    <row r="36" spans="1:1">
      <c r="A36" t="s">
        <v>187</v>
      </c>
    </row>
    <row r="37" spans="1:1">
      <c r="A37" t="s">
        <v>188</v>
      </c>
    </row>
    <row r="38" spans="1:1">
      <c r="A38" t="s">
        <v>189</v>
      </c>
    </row>
    <row r="39" spans="1:1">
      <c r="A39" t="s">
        <v>190</v>
      </c>
    </row>
    <row r="40" spans="1:1">
      <c r="A40" t="s">
        <v>191</v>
      </c>
    </row>
    <row r="41" spans="1:1">
      <c r="A41" t="s">
        <v>192</v>
      </c>
    </row>
    <row r="42" spans="1:1">
      <c r="A42" t="s">
        <v>193</v>
      </c>
    </row>
    <row r="43" spans="1:1">
      <c r="A43" t="s">
        <v>194</v>
      </c>
    </row>
    <row r="44" spans="1:1">
      <c r="A44" t="s">
        <v>195</v>
      </c>
    </row>
    <row r="45" spans="1:1">
      <c r="A45" t="s">
        <v>196</v>
      </c>
    </row>
    <row r="46" spans="1:1">
      <c r="A46" t="s">
        <v>197</v>
      </c>
    </row>
    <row r="47" spans="1:1">
      <c r="A47" t="s">
        <v>198</v>
      </c>
    </row>
    <row r="48" spans="1:1">
      <c r="A48" t="s">
        <v>199</v>
      </c>
    </row>
    <row r="49" spans="1:1">
      <c r="A49" t="s">
        <v>200</v>
      </c>
    </row>
    <row r="50" spans="1:1">
      <c r="A50" t="s">
        <v>201</v>
      </c>
    </row>
    <row r="51" spans="1:1">
      <c r="A51" t="s">
        <v>202</v>
      </c>
    </row>
    <row r="52" spans="1:1">
      <c r="A52" t="s">
        <v>203</v>
      </c>
    </row>
    <row r="53" spans="1:1">
      <c r="A53" t="s">
        <v>204</v>
      </c>
    </row>
    <row r="54" spans="1:1">
      <c r="A54" t="s">
        <v>205</v>
      </c>
    </row>
    <row r="55" spans="1:1">
      <c r="A55" t="s">
        <v>206</v>
      </c>
    </row>
    <row r="56" spans="1:1">
      <c r="A56" t="s">
        <v>207</v>
      </c>
    </row>
    <row r="57" spans="1:1">
      <c r="A57" t="s">
        <v>208</v>
      </c>
    </row>
    <row r="58" spans="1:1">
      <c r="A58" t="s">
        <v>209</v>
      </c>
    </row>
    <row r="59" spans="1:1">
      <c r="A59" t="s">
        <v>210</v>
      </c>
    </row>
    <row r="60" spans="1:1">
      <c r="A60" t="s">
        <v>211</v>
      </c>
    </row>
    <row r="61" spans="1:1">
      <c r="A61" t="s">
        <v>212</v>
      </c>
    </row>
    <row r="62" spans="1:1">
      <c r="A62" t="s">
        <v>213</v>
      </c>
    </row>
    <row r="63" spans="1:1">
      <c r="A63" t="s">
        <v>214</v>
      </c>
    </row>
    <row r="64" spans="1:1">
      <c r="A64" t="s">
        <v>215</v>
      </c>
    </row>
    <row r="65" spans="1:1">
      <c r="A65" t="s">
        <v>216</v>
      </c>
    </row>
    <row r="66" spans="1:1">
      <c r="A66" t="s">
        <v>217</v>
      </c>
    </row>
    <row r="67" spans="1:1">
      <c r="A67" t="s">
        <v>218</v>
      </c>
    </row>
    <row r="68" spans="1:1">
      <c r="A68" t="s">
        <v>219</v>
      </c>
    </row>
    <row r="69" spans="1:1">
      <c r="A69" t="s">
        <v>220</v>
      </c>
    </row>
    <row r="70" spans="1:1">
      <c r="A70" t="s">
        <v>221</v>
      </c>
    </row>
    <row r="71" spans="1:1">
      <c r="A71" t="s">
        <v>222</v>
      </c>
    </row>
    <row r="72" spans="1:1">
      <c r="A72" t="s">
        <v>223</v>
      </c>
    </row>
    <row r="73" spans="1:1">
      <c r="A73" t="s">
        <v>224</v>
      </c>
    </row>
    <row r="74" spans="1:1">
      <c r="A74" t="s">
        <v>225</v>
      </c>
    </row>
    <row r="75" spans="1:1">
      <c r="A75" t="s">
        <v>226</v>
      </c>
    </row>
    <row r="76" spans="1:1">
      <c r="A76" t="s">
        <v>227</v>
      </c>
    </row>
    <row r="77" spans="1:1">
      <c r="A77" t="s">
        <v>228</v>
      </c>
    </row>
    <row r="78" spans="1:1">
      <c r="A78" t="s">
        <v>229</v>
      </c>
    </row>
    <row r="79" spans="1:1">
      <c r="A79" t="s">
        <v>230</v>
      </c>
    </row>
    <row r="80" spans="1:1">
      <c r="A80" t="s">
        <v>231</v>
      </c>
    </row>
    <row r="81" spans="1:1">
      <c r="A81" t="s">
        <v>232</v>
      </c>
    </row>
    <row r="82" spans="1:1">
      <c r="A82" t="s">
        <v>233</v>
      </c>
    </row>
    <row r="83" spans="1:1">
      <c r="A83" t="s">
        <v>234</v>
      </c>
    </row>
    <row r="84" spans="1:1">
      <c r="A84" t="s">
        <v>235</v>
      </c>
    </row>
    <row r="85" spans="1:1">
      <c r="A85" t="s">
        <v>236</v>
      </c>
    </row>
    <row r="86" spans="1:1">
      <c r="A86" t="s">
        <v>237</v>
      </c>
    </row>
    <row r="87" spans="1:1">
      <c r="A87" t="s">
        <v>238</v>
      </c>
    </row>
    <row r="88" spans="1:1">
      <c r="A88" t="s">
        <v>239</v>
      </c>
    </row>
    <row r="89" spans="1:1">
      <c r="A89" t="s">
        <v>240</v>
      </c>
    </row>
    <row r="90" spans="1:1">
      <c r="A90" t="s">
        <v>241</v>
      </c>
    </row>
    <row r="91" spans="1:1">
      <c r="A91" t="s">
        <v>242</v>
      </c>
    </row>
    <row r="92" spans="1:1">
      <c r="A92" t="s">
        <v>243</v>
      </c>
    </row>
    <row r="93" spans="1:1">
      <c r="A93" t="s">
        <v>244</v>
      </c>
    </row>
    <row r="94" spans="1:1">
      <c r="A94" t="s">
        <v>245</v>
      </c>
    </row>
    <row r="95" spans="1:1">
      <c r="A95" t="s">
        <v>246</v>
      </c>
    </row>
    <row r="96" spans="1:1">
      <c r="A96" t="s">
        <v>247</v>
      </c>
    </row>
    <row r="97" spans="1:1">
      <c r="A97" t="s">
        <v>248</v>
      </c>
    </row>
    <row r="98" spans="1:1">
      <c r="A98" t="s">
        <v>249</v>
      </c>
    </row>
    <row r="99" spans="1:1">
      <c r="A99" t="s">
        <v>250</v>
      </c>
    </row>
    <row r="100" spans="1:1">
      <c r="A100" t="s">
        <v>251</v>
      </c>
    </row>
    <row r="101" spans="1:1">
      <c r="A101" t="s">
        <v>252</v>
      </c>
    </row>
    <row r="102" spans="1:1">
      <c r="A102" t="s">
        <v>253</v>
      </c>
    </row>
    <row r="103" spans="1:1">
      <c r="A103" t="s">
        <v>254</v>
      </c>
    </row>
    <row r="104" spans="1:1">
      <c r="A104" t="s">
        <v>255</v>
      </c>
    </row>
    <row r="105" spans="1:1">
      <c r="A105" t="s">
        <v>256</v>
      </c>
    </row>
    <row r="106" spans="1:1">
      <c r="A106" t="s">
        <v>257</v>
      </c>
    </row>
    <row r="107" spans="1:1">
      <c r="A107" t="s">
        <v>258</v>
      </c>
    </row>
    <row r="108" spans="1:1">
      <c r="A108" t="s">
        <v>259</v>
      </c>
    </row>
    <row r="109" spans="1:1">
      <c r="A109" t="s">
        <v>260</v>
      </c>
    </row>
    <row r="110" spans="1:1">
      <c r="A110" t="s">
        <v>261</v>
      </c>
    </row>
    <row r="111" spans="1:1">
      <c r="A111" t="s">
        <v>262</v>
      </c>
    </row>
    <row r="112" spans="1:1">
      <c r="A112" t="s">
        <v>263</v>
      </c>
    </row>
    <row r="113" spans="1:1">
      <c r="A113" t="s">
        <v>264</v>
      </c>
    </row>
    <row r="114" spans="1:1">
      <c r="A114" t="s">
        <v>265</v>
      </c>
    </row>
    <row r="115" spans="1:1">
      <c r="A115" t="s">
        <v>266</v>
      </c>
    </row>
    <row r="116" spans="1:1">
      <c r="A116" t="s">
        <v>267</v>
      </c>
    </row>
    <row r="117" spans="1:1">
      <c r="A117" t="s">
        <v>268</v>
      </c>
    </row>
    <row r="118" spans="1:1">
      <c r="A118" t="s">
        <v>269</v>
      </c>
    </row>
    <row r="119" spans="1:1">
      <c r="A119" t="s">
        <v>270</v>
      </c>
    </row>
    <row r="120" spans="1:1">
      <c r="A120" t="s">
        <v>271</v>
      </c>
    </row>
    <row r="121" spans="1:1">
      <c r="A121" t="s">
        <v>272</v>
      </c>
    </row>
    <row r="122" spans="1:1">
      <c r="A122" t="s">
        <v>273</v>
      </c>
    </row>
    <row r="123" spans="1:1">
      <c r="A123" t="s">
        <v>274</v>
      </c>
    </row>
    <row r="124" spans="1:1">
      <c r="A124" t="s">
        <v>275</v>
      </c>
    </row>
    <row r="125" spans="1:1">
      <c r="A125" t="s">
        <v>276</v>
      </c>
    </row>
    <row r="126" spans="1:1">
      <c r="A126" t="s">
        <v>277</v>
      </c>
    </row>
    <row r="127" spans="1:1">
      <c r="A127" t="s">
        <v>278</v>
      </c>
    </row>
    <row r="128" spans="1:1">
      <c r="A128" t="s">
        <v>279</v>
      </c>
    </row>
    <row r="129" spans="1:1">
      <c r="A129" t="s">
        <v>280</v>
      </c>
    </row>
    <row r="130" spans="1:1">
      <c r="A130" t="s">
        <v>281</v>
      </c>
    </row>
    <row r="131" spans="1:1">
      <c r="A131" t="s">
        <v>282</v>
      </c>
    </row>
    <row r="132" spans="1:1">
      <c r="A132" t="s">
        <v>283</v>
      </c>
    </row>
    <row r="133" spans="1:1">
      <c r="A133" t="s">
        <v>284</v>
      </c>
    </row>
    <row r="134" spans="1:1">
      <c r="A134" t="s">
        <v>285</v>
      </c>
    </row>
    <row r="135" spans="1:1">
      <c r="A135" t="s">
        <v>286</v>
      </c>
    </row>
    <row r="136" spans="1:1">
      <c r="A136" t="s">
        <v>287</v>
      </c>
    </row>
    <row r="137" spans="1:1">
      <c r="A137" t="s">
        <v>288</v>
      </c>
    </row>
    <row r="138" spans="1:1">
      <c r="A138" t="s">
        <v>289</v>
      </c>
    </row>
    <row r="139" spans="1:1">
      <c r="A139" t="s">
        <v>290</v>
      </c>
    </row>
    <row r="140" spans="1:1">
      <c r="A140" t="s">
        <v>291</v>
      </c>
    </row>
    <row r="141" spans="1:1">
      <c r="A141" t="s">
        <v>292</v>
      </c>
    </row>
    <row r="142" spans="1:1">
      <c r="A142" t="s">
        <v>293</v>
      </c>
    </row>
    <row r="143" spans="1:1">
      <c r="A143" t="s">
        <v>294</v>
      </c>
    </row>
    <row r="144" spans="1:1">
      <c r="A144" t="s">
        <v>295</v>
      </c>
    </row>
    <row r="145" spans="1:1">
      <c r="A145" t="s">
        <v>296</v>
      </c>
    </row>
    <row r="146" spans="1:1">
      <c r="A146" t="s">
        <v>297</v>
      </c>
    </row>
    <row r="147" spans="1:1">
      <c r="A147" t="s">
        <v>298</v>
      </c>
    </row>
    <row r="148" spans="1:1">
      <c r="A148" t="s">
        <v>299</v>
      </c>
    </row>
    <row r="149" spans="1:1">
      <c r="A149" t="s">
        <v>300</v>
      </c>
    </row>
    <row r="150" spans="1:1">
      <c r="A150" t="s">
        <v>301</v>
      </c>
    </row>
    <row r="151" spans="1:1">
      <c r="A151" t="s">
        <v>302</v>
      </c>
    </row>
    <row r="152" spans="1:1">
      <c r="A152" t="s">
        <v>303</v>
      </c>
    </row>
    <row r="153" spans="1:1">
      <c r="A153" t="s">
        <v>304</v>
      </c>
    </row>
    <row r="154" spans="1:1">
      <c r="A154" t="s">
        <v>305</v>
      </c>
    </row>
    <row r="155" spans="1:1">
      <c r="A155" t="s">
        <v>306</v>
      </c>
    </row>
    <row r="156" spans="1:1">
      <c r="A156" t="s">
        <v>307</v>
      </c>
    </row>
    <row r="157" spans="1:1">
      <c r="A157" t="s">
        <v>308</v>
      </c>
    </row>
    <row r="158" spans="1:1">
      <c r="A158" t="s">
        <v>309</v>
      </c>
    </row>
    <row r="159" spans="1:1">
      <c r="A159" t="s">
        <v>310</v>
      </c>
    </row>
    <row r="160" spans="1:1">
      <c r="A160" t="s">
        <v>311</v>
      </c>
    </row>
    <row r="161" spans="1:1">
      <c r="A161" t="s">
        <v>312</v>
      </c>
    </row>
    <row r="162" spans="1:1">
      <c r="A162" t="s">
        <v>313</v>
      </c>
    </row>
    <row r="163" spans="1:1">
      <c r="A163" t="s">
        <v>314</v>
      </c>
    </row>
    <row r="164" spans="1:1">
      <c r="A164" t="s">
        <v>315</v>
      </c>
    </row>
    <row r="165" spans="1:1">
      <c r="A165" t="s">
        <v>316</v>
      </c>
    </row>
    <row r="166" spans="1:1">
      <c r="A166" t="s">
        <v>317</v>
      </c>
    </row>
    <row r="167" spans="1:1">
      <c r="A167" t="s">
        <v>318</v>
      </c>
    </row>
    <row r="168" spans="1:1">
      <c r="A168" t="s">
        <v>319</v>
      </c>
    </row>
    <row r="169" spans="1:1">
      <c r="A169" t="s">
        <v>320</v>
      </c>
    </row>
    <row r="170" spans="1:1">
      <c r="A170" t="s">
        <v>321</v>
      </c>
    </row>
    <row r="171" spans="1:1">
      <c r="A171" t="s">
        <v>322</v>
      </c>
    </row>
    <row r="172" spans="1:1">
      <c r="A172" t="s">
        <v>323</v>
      </c>
    </row>
    <row r="173" spans="1:1">
      <c r="A173" t="s">
        <v>324</v>
      </c>
    </row>
    <row r="174" spans="1:1">
      <c r="A174" t="s">
        <v>325</v>
      </c>
    </row>
    <row r="175" spans="1:1">
      <c r="A175" t="s">
        <v>326</v>
      </c>
    </row>
    <row r="176" spans="1:1">
      <c r="A176" t="s">
        <v>327</v>
      </c>
    </row>
    <row r="177" spans="1:1">
      <c r="A177" t="s">
        <v>328</v>
      </c>
    </row>
    <row r="178" spans="1:1">
      <c r="A178" t="s">
        <v>329</v>
      </c>
    </row>
    <row r="179" spans="1:1">
      <c r="A179" t="s">
        <v>330</v>
      </c>
    </row>
    <row r="180" spans="1:1">
      <c r="A180" t="s">
        <v>331</v>
      </c>
    </row>
    <row r="181" spans="1:1">
      <c r="A181" t="s">
        <v>332</v>
      </c>
    </row>
    <row r="182" spans="1:1">
      <c r="A182" t="s">
        <v>333</v>
      </c>
    </row>
    <row r="183" spans="1:1">
      <c r="A183" t="s">
        <v>334</v>
      </c>
    </row>
    <row r="184" spans="1:1">
      <c r="A184" t="s">
        <v>335</v>
      </c>
    </row>
    <row r="185" spans="1:1">
      <c r="A185" t="s">
        <v>336</v>
      </c>
    </row>
    <row r="186" spans="1:1">
      <c r="A186" t="s">
        <v>337</v>
      </c>
    </row>
    <row r="187" spans="1:1">
      <c r="A187" t="s">
        <v>338</v>
      </c>
    </row>
    <row r="188" spans="1:1">
      <c r="A188" t="s">
        <v>339</v>
      </c>
    </row>
    <row r="189" spans="1:1">
      <c r="A189" t="s">
        <v>340</v>
      </c>
    </row>
    <row r="190" spans="1:1">
      <c r="A190" t="s">
        <v>341</v>
      </c>
    </row>
    <row r="191" spans="1:1">
      <c r="A191" t="s">
        <v>342</v>
      </c>
    </row>
    <row r="192" spans="1:1">
      <c r="A192" t="s">
        <v>343</v>
      </c>
    </row>
    <row r="193" spans="1:1">
      <c r="A193" t="s">
        <v>344</v>
      </c>
    </row>
    <row r="194" spans="1:1">
      <c r="A194" t="s">
        <v>345</v>
      </c>
    </row>
    <row r="195" spans="1:1">
      <c r="A195" t="s">
        <v>346</v>
      </c>
    </row>
    <row r="196" spans="1:1">
      <c r="A196" t="s">
        <v>347</v>
      </c>
    </row>
    <row r="197" spans="1:1">
      <c r="A197" t="s">
        <v>348</v>
      </c>
    </row>
    <row r="198" spans="1:1">
      <c r="A198" t="s">
        <v>349</v>
      </c>
    </row>
    <row r="199" spans="1:1">
      <c r="A199" t="s">
        <v>350</v>
      </c>
    </row>
    <row r="200" spans="1:1">
      <c r="A200" t="s">
        <v>351</v>
      </c>
    </row>
    <row r="201" spans="1:1">
      <c r="A201" t="s">
        <v>352</v>
      </c>
    </row>
    <row r="202" spans="1:1">
      <c r="A202" t="s">
        <v>353</v>
      </c>
    </row>
    <row r="203" spans="1:1">
      <c r="A203" t="s">
        <v>354</v>
      </c>
    </row>
    <row r="204" spans="1:1">
      <c r="A204" t="s">
        <v>355</v>
      </c>
    </row>
    <row r="205" spans="1:1">
      <c r="A205" t="s">
        <v>356</v>
      </c>
    </row>
    <row r="206" spans="1:1">
      <c r="A206" t="s">
        <v>357</v>
      </c>
    </row>
    <row r="207" spans="1:1">
      <c r="A207" t="s">
        <v>358</v>
      </c>
    </row>
    <row r="208" spans="1:1">
      <c r="A208" t="s">
        <v>359</v>
      </c>
    </row>
    <row r="209" spans="1:1">
      <c r="A209" t="s">
        <v>360</v>
      </c>
    </row>
    <row r="210" spans="1:1">
      <c r="A210" t="s">
        <v>361</v>
      </c>
    </row>
    <row r="211" spans="1:1">
      <c r="A211" t="s">
        <v>362</v>
      </c>
    </row>
    <row r="212" spans="1:1">
      <c r="A212" t="s">
        <v>363</v>
      </c>
    </row>
    <row r="213" spans="1:1">
      <c r="A213" t="s">
        <v>364</v>
      </c>
    </row>
    <row r="214" spans="1:1">
      <c r="A214" t="s">
        <v>365</v>
      </c>
    </row>
    <row r="215" spans="1:1">
      <c r="A215" t="s">
        <v>366</v>
      </c>
    </row>
    <row r="216" spans="1:1">
      <c r="A216" t="s">
        <v>367</v>
      </c>
    </row>
    <row r="217" spans="1:1">
      <c r="A217" t="s">
        <v>368</v>
      </c>
    </row>
    <row r="218" spans="1:1">
      <c r="A218" t="s">
        <v>369</v>
      </c>
    </row>
    <row r="219" spans="1:1">
      <c r="A219" t="s">
        <v>370</v>
      </c>
    </row>
    <row r="220" spans="1:1">
      <c r="A220" t="s">
        <v>371</v>
      </c>
    </row>
    <row r="221" spans="1:1">
      <c r="A221" t="s">
        <v>372</v>
      </c>
    </row>
    <row r="222" spans="1:1">
      <c r="A222" t="s">
        <v>373</v>
      </c>
    </row>
    <row r="223" spans="1:1">
      <c r="A223" t="s">
        <v>374</v>
      </c>
    </row>
    <row r="224" spans="1:1">
      <c r="A224" t="s">
        <v>375</v>
      </c>
    </row>
    <row r="225" spans="1:1">
      <c r="A225" t="s">
        <v>376</v>
      </c>
    </row>
    <row r="226" spans="1:1">
      <c r="A226" t="s">
        <v>377</v>
      </c>
    </row>
    <row r="227" spans="1:1">
      <c r="A227" t="s">
        <v>378</v>
      </c>
    </row>
    <row r="228" spans="1:1">
      <c r="A228" t="s">
        <v>379</v>
      </c>
    </row>
    <row r="229" spans="1:1">
      <c r="A229" t="s">
        <v>380</v>
      </c>
    </row>
    <row r="230" spans="1:1">
      <c r="A230" t="s">
        <v>381</v>
      </c>
    </row>
    <row r="231" spans="1:1">
      <c r="A231" t="s">
        <v>382</v>
      </c>
    </row>
    <row r="232" spans="1:1">
      <c r="A232" t="s">
        <v>383</v>
      </c>
    </row>
    <row r="233" spans="1:1">
      <c r="A233" t="s">
        <v>384</v>
      </c>
    </row>
    <row r="234" spans="1:1">
      <c r="A234" t="s">
        <v>385</v>
      </c>
    </row>
    <row r="235" spans="1:1">
      <c r="A235" t="s">
        <v>386</v>
      </c>
    </row>
    <row r="236" spans="1:1">
      <c r="A236" t="s">
        <v>387</v>
      </c>
    </row>
    <row r="237" spans="1:1">
      <c r="A237" t="s">
        <v>388</v>
      </c>
    </row>
    <row r="238" spans="1:1">
      <c r="A238" t="s">
        <v>389</v>
      </c>
    </row>
    <row r="239" spans="1:1">
      <c r="A239" t="s">
        <v>390</v>
      </c>
    </row>
    <row r="240" spans="1:1">
      <c r="A240" t="s">
        <v>391</v>
      </c>
    </row>
    <row r="241" spans="1:1">
      <c r="A241" t="s">
        <v>392</v>
      </c>
    </row>
    <row r="242" spans="1:1">
      <c r="A242" t="s">
        <v>393</v>
      </c>
    </row>
    <row r="243" spans="1:1">
      <c r="A243" t="s">
        <v>394</v>
      </c>
    </row>
    <row r="244" spans="1:1">
      <c r="A244" t="s">
        <v>395</v>
      </c>
    </row>
    <row r="245" spans="1:1">
      <c r="A245" t="s">
        <v>550</v>
      </c>
    </row>
    <row r="246" spans="1:1">
      <c r="A246" t="s">
        <v>396</v>
      </c>
    </row>
    <row r="247" spans="1:1">
      <c r="A247" t="s">
        <v>397</v>
      </c>
    </row>
    <row r="248" spans="1:1">
      <c r="A248" t="s">
        <v>398</v>
      </c>
    </row>
    <row r="249" spans="1:1">
      <c r="A249" t="s">
        <v>399</v>
      </c>
    </row>
    <row r="250" spans="1:1">
      <c r="A250" t="s">
        <v>400</v>
      </c>
    </row>
    <row r="251" spans="1:1">
      <c r="A251" t="s">
        <v>401</v>
      </c>
    </row>
    <row r="252" spans="1:1">
      <c r="A252" t="s">
        <v>402</v>
      </c>
    </row>
    <row r="253" spans="1:1">
      <c r="A253" t="s">
        <v>551</v>
      </c>
    </row>
    <row r="254" spans="1:1">
      <c r="A254" t="s">
        <v>403</v>
      </c>
    </row>
    <row r="255" spans="1:1">
      <c r="A255" t="s">
        <v>404</v>
      </c>
    </row>
    <row r="256" spans="1:1">
      <c r="A256" t="s">
        <v>405</v>
      </c>
    </row>
    <row r="257" spans="1:1">
      <c r="A257" t="s">
        <v>406</v>
      </c>
    </row>
    <row r="258" spans="1:1">
      <c r="A258" t="s">
        <v>407</v>
      </c>
    </row>
    <row r="259" spans="1:1">
      <c r="A259" t="s">
        <v>408</v>
      </c>
    </row>
    <row r="260" spans="1:1">
      <c r="A260" t="s">
        <v>409</v>
      </c>
    </row>
    <row r="261" spans="1:1">
      <c r="A261" t="s">
        <v>552</v>
      </c>
    </row>
    <row r="262" spans="1:1">
      <c r="A262" t="s">
        <v>410</v>
      </c>
    </row>
    <row r="263" spans="1:1">
      <c r="A263" t="s">
        <v>411</v>
      </c>
    </row>
    <row r="264" spans="1:1">
      <c r="A264" t="s">
        <v>412</v>
      </c>
    </row>
    <row r="265" spans="1:1">
      <c r="A265" t="s">
        <v>413</v>
      </c>
    </row>
    <row r="266" spans="1:1">
      <c r="A266" t="s">
        <v>414</v>
      </c>
    </row>
    <row r="267" spans="1:1">
      <c r="A267" t="s">
        <v>415</v>
      </c>
    </row>
    <row r="268" spans="1:1">
      <c r="A268" t="s">
        <v>416</v>
      </c>
    </row>
    <row r="269" spans="1:1">
      <c r="A269" t="s">
        <v>553</v>
      </c>
    </row>
    <row r="270" spans="1:1">
      <c r="A270" t="s">
        <v>417</v>
      </c>
    </row>
    <row r="271" spans="1:1">
      <c r="A271" t="s">
        <v>418</v>
      </c>
    </row>
    <row r="272" spans="1:1">
      <c r="A272" t="s">
        <v>419</v>
      </c>
    </row>
    <row r="273" spans="1:1">
      <c r="A273" t="s">
        <v>420</v>
      </c>
    </row>
    <row r="274" spans="1:1">
      <c r="A274" t="s">
        <v>421</v>
      </c>
    </row>
    <row r="275" spans="1:1">
      <c r="A275" t="s">
        <v>422</v>
      </c>
    </row>
    <row r="276" spans="1:1">
      <c r="A276" t="s">
        <v>423</v>
      </c>
    </row>
    <row r="277" spans="1:1">
      <c r="A277" t="s">
        <v>554</v>
      </c>
    </row>
    <row r="278" spans="1:1">
      <c r="A278" t="s">
        <v>424</v>
      </c>
    </row>
    <row r="279" spans="1:1">
      <c r="A279" t="s">
        <v>425</v>
      </c>
    </row>
    <row r="280" spans="1:1">
      <c r="A280" t="s">
        <v>426</v>
      </c>
    </row>
    <row r="281" spans="1:1">
      <c r="A281" t="s">
        <v>427</v>
      </c>
    </row>
    <row r="282" spans="1:1">
      <c r="A282" t="s">
        <v>428</v>
      </c>
    </row>
    <row r="283" spans="1:1">
      <c r="A283" t="s">
        <v>429</v>
      </c>
    </row>
    <row r="284" spans="1:1">
      <c r="A284" t="s">
        <v>430</v>
      </c>
    </row>
    <row r="285" spans="1:1">
      <c r="A285" t="s">
        <v>555</v>
      </c>
    </row>
    <row r="286" spans="1:1">
      <c r="A286" t="s">
        <v>431</v>
      </c>
    </row>
    <row r="287" spans="1:1">
      <c r="A287" t="s">
        <v>432</v>
      </c>
    </row>
    <row r="288" spans="1:1">
      <c r="A288" t="s">
        <v>433</v>
      </c>
    </row>
    <row r="289" spans="1:1">
      <c r="A289" t="s">
        <v>434</v>
      </c>
    </row>
    <row r="290" spans="1:1">
      <c r="A290" t="s">
        <v>435</v>
      </c>
    </row>
    <row r="291" spans="1:1">
      <c r="A291" t="s">
        <v>436</v>
      </c>
    </row>
    <row r="292" spans="1:1">
      <c r="A292" t="s">
        <v>437</v>
      </c>
    </row>
    <row r="293" spans="1:1">
      <c r="A293" t="s">
        <v>556</v>
      </c>
    </row>
    <row r="294" spans="1:1">
      <c r="A294" t="s">
        <v>438</v>
      </c>
    </row>
    <row r="295" spans="1:1">
      <c r="A295" t="s">
        <v>439</v>
      </c>
    </row>
    <row r="296" spans="1:1">
      <c r="A296" t="s">
        <v>440</v>
      </c>
    </row>
    <row r="297" spans="1:1">
      <c r="A297" t="s">
        <v>441</v>
      </c>
    </row>
    <row r="298" spans="1:1">
      <c r="A298" t="s">
        <v>442</v>
      </c>
    </row>
    <row r="299" spans="1:1">
      <c r="A299" t="s">
        <v>443</v>
      </c>
    </row>
    <row r="300" spans="1:1">
      <c r="A300" t="s">
        <v>444</v>
      </c>
    </row>
    <row r="301" spans="1:1">
      <c r="A301" t="s">
        <v>557</v>
      </c>
    </row>
    <row r="302" spans="1:1">
      <c r="A302" t="s">
        <v>445</v>
      </c>
    </row>
    <row r="303" spans="1:1">
      <c r="A303" t="s">
        <v>446</v>
      </c>
    </row>
    <row r="304" spans="1:1">
      <c r="A304" t="s">
        <v>447</v>
      </c>
    </row>
    <row r="305" spans="1:1">
      <c r="A305" t="s">
        <v>448</v>
      </c>
    </row>
    <row r="306" spans="1:1">
      <c r="A306" t="s">
        <v>449</v>
      </c>
    </row>
    <row r="307" spans="1:1">
      <c r="A307" t="s">
        <v>450</v>
      </c>
    </row>
    <row r="308" spans="1:1">
      <c r="A308" t="s">
        <v>451</v>
      </c>
    </row>
    <row r="309" spans="1:1">
      <c r="A309" t="s">
        <v>558</v>
      </c>
    </row>
    <row r="310" spans="1:1">
      <c r="A310" t="s">
        <v>452</v>
      </c>
    </row>
    <row r="311" spans="1:1">
      <c r="A311" t="s">
        <v>453</v>
      </c>
    </row>
    <row r="312" spans="1:1">
      <c r="A312" t="s">
        <v>454</v>
      </c>
    </row>
    <row r="313" spans="1:1">
      <c r="A313" t="s">
        <v>455</v>
      </c>
    </row>
    <row r="314" spans="1:1">
      <c r="A314" t="s">
        <v>456</v>
      </c>
    </row>
    <row r="315" spans="1:1">
      <c r="A315" t="s">
        <v>457</v>
      </c>
    </row>
    <row r="316" spans="1:1">
      <c r="A316" t="s">
        <v>458</v>
      </c>
    </row>
    <row r="317" spans="1:1">
      <c r="A317" t="s">
        <v>559</v>
      </c>
    </row>
    <row r="318" spans="1:1">
      <c r="A318" t="s">
        <v>459</v>
      </c>
    </row>
    <row r="319" spans="1:1">
      <c r="A319" t="s">
        <v>460</v>
      </c>
    </row>
    <row r="320" spans="1:1">
      <c r="A320" t="s">
        <v>461</v>
      </c>
    </row>
    <row r="321" spans="1:1">
      <c r="A321" t="s">
        <v>462</v>
      </c>
    </row>
    <row r="322" spans="1:1">
      <c r="A322" t="s">
        <v>463</v>
      </c>
    </row>
    <row r="323" spans="1:1">
      <c r="A323" t="s">
        <v>464</v>
      </c>
    </row>
    <row r="324" spans="1:1">
      <c r="A324" t="s">
        <v>465</v>
      </c>
    </row>
    <row r="325" spans="1:1">
      <c r="A325" t="s">
        <v>560</v>
      </c>
    </row>
    <row r="326" spans="1:1">
      <c r="A326" t="s">
        <v>466</v>
      </c>
    </row>
    <row r="327" spans="1:1">
      <c r="A327" t="s">
        <v>561</v>
      </c>
    </row>
    <row r="328" spans="1:1">
      <c r="A328" t="s">
        <v>467</v>
      </c>
    </row>
    <row r="329" spans="1:1">
      <c r="A329" t="s">
        <v>468</v>
      </c>
    </row>
    <row r="330" spans="1:1">
      <c r="A330" t="s">
        <v>469</v>
      </c>
    </row>
    <row r="331" spans="1:1">
      <c r="A331" t="s">
        <v>470</v>
      </c>
    </row>
    <row r="332" spans="1:1">
      <c r="A332" t="s">
        <v>471</v>
      </c>
    </row>
    <row r="333" spans="1:1">
      <c r="A333" t="s">
        <v>472</v>
      </c>
    </row>
    <row r="334" spans="1:1">
      <c r="A334" t="s">
        <v>562</v>
      </c>
    </row>
    <row r="335" spans="1:1">
      <c r="A335" t="s">
        <v>473</v>
      </c>
    </row>
    <row r="336" spans="1:1">
      <c r="A336" t="s">
        <v>474</v>
      </c>
    </row>
    <row r="337" spans="1:1">
      <c r="A337" t="s">
        <v>475</v>
      </c>
    </row>
    <row r="338" spans="1:1">
      <c r="A338" t="s">
        <v>476</v>
      </c>
    </row>
    <row r="339" spans="1:1">
      <c r="A339" t="s">
        <v>477</v>
      </c>
    </row>
    <row r="340" spans="1:1">
      <c r="A340" t="s">
        <v>478</v>
      </c>
    </row>
    <row r="341" spans="1:1">
      <c r="A341" t="s">
        <v>479</v>
      </c>
    </row>
    <row r="342" spans="1:1">
      <c r="A342" t="s">
        <v>563</v>
      </c>
    </row>
    <row r="343" spans="1:1">
      <c r="A343" t="s">
        <v>480</v>
      </c>
    </row>
    <row r="344" spans="1:1">
      <c r="A344" t="s">
        <v>481</v>
      </c>
    </row>
    <row r="345" spans="1:1">
      <c r="A345" t="s">
        <v>482</v>
      </c>
    </row>
    <row r="346" spans="1:1">
      <c r="A346" t="s">
        <v>483</v>
      </c>
    </row>
    <row r="347" spans="1:1">
      <c r="A347" t="s">
        <v>484</v>
      </c>
    </row>
    <row r="348" spans="1:1">
      <c r="A348" t="s">
        <v>485</v>
      </c>
    </row>
    <row r="349" spans="1:1">
      <c r="A349" t="s">
        <v>486</v>
      </c>
    </row>
    <row r="350" spans="1:1">
      <c r="A350" t="s">
        <v>564</v>
      </c>
    </row>
    <row r="351" spans="1:1">
      <c r="A351" t="s">
        <v>487</v>
      </c>
    </row>
    <row r="352" spans="1:1">
      <c r="A352" t="s">
        <v>488</v>
      </c>
    </row>
    <row r="353" spans="1:1">
      <c r="A353" t="s">
        <v>489</v>
      </c>
    </row>
    <row r="354" spans="1:1">
      <c r="A354" t="s">
        <v>490</v>
      </c>
    </row>
    <row r="355" spans="1:1">
      <c r="A355" t="s">
        <v>491</v>
      </c>
    </row>
    <row r="356" spans="1:1">
      <c r="A356" t="s">
        <v>492</v>
      </c>
    </row>
    <row r="357" spans="1:1">
      <c r="A357" t="s">
        <v>493</v>
      </c>
    </row>
    <row r="358" spans="1:1">
      <c r="A358" t="s">
        <v>565</v>
      </c>
    </row>
    <row r="359" spans="1:1">
      <c r="A359" t="s">
        <v>494</v>
      </c>
    </row>
    <row r="360" spans="1:1">
      <c r="A360" t="s">
        <v>495</v>
      </c>
    </row>
    <row r="361" spans="1:1">
      <c r="A361" t="s">
        <v>496</v>
      </c>
    </row>
    <row r="362" spans="1:1">
      <c r="A362" t="s">
        <v>497</v>
      </c>
    </row>
    <row r="363" spans="1:1">
      <c r="A363" t="s">
        <v>498</v>
      </c>
    </row>
    <row r="364" spans="1:1">
      <c r="A364" t="s">
        <v>499</v>
      </c>
    </row>
    <row r="365" spans="1:1">
      <c r="A365" t="s">
        <v>500</v>
      </c>
    </row>
    <row r="366" spans="1:1">
      <c r="A366" t="s">
        <v>566</v>
      </c>
    </row>
    <row r="367" spans="1:1">
      <c r="A367" t="s">
        <v>501</v>
      </c>
    </row>
    <row r="368" spans="1:1">
      <c r="A368" t="s">
        <v>502</v>
      </c>
    </row>
    <row r="369" spans="1:1">
      <c r="A369" t="s">
        <v>503</v>
      </c>
    </row>
    <row r="370" spans="1:1">
      <c r="A370" t="s">
        <v>504</v>
      </c>
    </row>
    <row r="371" spans="1:1">
      <c r="A371" t="s">
        <v>505</v>
      </c>
    </row>
    <row r="372" spans="1:1">
      <c r="A372" t="s">
        <v>506</v>
      </c>
    </row>
    <row r="373" spans="1:1">
      <c r="A373" t="s">
        <v>507</v>
      </c>
    </row>
    <row r="374" spans="1:1">
      <c r="A374" t="s">
        <v>567</v>
      </c>
    </row>
    <row r="375" spans="1:1">
      <c r="A375" t="s">
        <v>508</v>
      </c>
    </row>
    <row r="376" spans="1:1">
      <c r="A376" t="s">
        <v>509</v>
      </c>
    </row>
    <row r="377" spans="1:1">
      <c r="A377" t="s">
        <v>510</v>
      </c>
    </row>
    <row r="378" spans="1:1">
      <c r="A378" t="s">
        <v>511</v>
      </c>
    </row>
    <row r="379" spans="1:1">
      <c r="A379" t="s">
        <v>512</v>
      </c>
    </row>
    <row r="380" spans="1:1">
      <c r="A380" t="s">
        <v>513</v>
      </c>
    </row>
    <row r="381" spans="1:1">
      <c r="A381" t="s">
        <v>514</v>
      </c>
    </row>
    <row r="382" spans="1:1">
      <c r="A382" t="s">
        <v>515</v>
      </c>
    </row>
    <row r="383" spans="1:1">
      <c r="A383" t="s">
        <v>516</v>
      </c>
    </row>
    <row r="384" spans="1:1">
      <c r="A384" t="s">
        <v>517</v>
      </c>
    </row>
    <row r="385" spans="1:1">
      <c r="A385" t="s">
        <v>518</v>
      </c>
    </row>
    <row r="386" spans="1:1">
      <c r="A386" t="s">
        <v>519</v>
      </c>
    </row>
    <row r="387" spans="1:1">
      <c r="A387" t="s">
        <v>520</v>
      </c>
    </row>
    <row r="388" spans="1:1">
      <c r="A388" t="s">
        <v>521</v>
      </c>
    </row>
    <row r="389" spans="1:1">
      <c r="A389" t="s">
        <v>522</v>
      </c>
    </row>
    <row r="390" spans="1:1">
      <c r="A390" t="s">
        <v>523</v>
      </c>
    </row>
    <row r="391" spans="1:1">
      <c r="A391" t="s">
        <v>524</v>
      </c>
    </row>
    <row r="392" spans="1:1">
      <c r="A392" t="s">
        <v>525</v>
      </c>
    </row>
    <row r="393" spans="1:1">
      <c r="A393" t="s">
        <v>526</v>
      </c>
    </row>
    <row r="394" spans="1:1">
      <c r="A394" t="s">
        <v>527</v>
      </c>
    </row>
    <row r="395" spans="1:1">
      <c r="A395" t="s">
        <v>528</v>
      </c>
    </row>
    <row r="396" spans="1:1">
      <c r="A396" t="s">
        <v>529</v>
      </c>
    </row>
    <row r="397" spans="1:1">
      <c r="A397" t="s">
        <v>530</v>
      </c>
    </row>
    <row r="398" spans="1:1">
      <c r="A398" t="s">
        <v>531</v>
      </c>
    </row>
    <row r="399" spans="1:1">
      <c r="A399" t="s">
        <v>532</v>
      </c>
    </row>
    <row r="400" spans="1:1">
      <c r="A400" t="s">
        <v>533</v>
      </c>
    </row>
    <row r="401" spans="1:1">
      <c r="A401" t="s">
        <v>534</v>
      </c>
    </row>
    <row r="402" spans="1:1">
      <c r="A402" t="s">
        <v>535</v>
      </c>
    </row>
    <row r="403" spans="1:1">
      <c r="A403" t="s">
        <v>536</v>
      </c>
    </row>
    <row r="404" spans="1:1">
      <c r="A404" t="s">
        <v>537</v>
      </c>
    </row>
    <row r="405" spans="1:1">
      <c r="A405" t="s">
        <v>538</v>
      </c>
    </row>
    <row r="406" spans="1:1">
      <c r="A406" t="s">
        <v>539</v>
      </c>
    </row>
    <row r="407" spans="1:1">
      <c r="A407" t="s">
        <v>540</v>
      </c>
    </row>
    <row r="408" spans="1:1">
      <c r="A408" t="s">
        <v>541</v>
      </c>
    </row>
    <row r="409" spans="1:1">
      <c r="A409" t="s">
        <v>542</v>
      </c>
    </row>
    <row r="410" spans="1:1">
      <c r="A410" t="s">
        <v>543</v>
      </c>
    </row>
    <row r="411" spans="1:1">
      <c r="A411" t="s">
        <v>544</v>
      </c>
    </row>
    <row r="412" spans="1:1">
      <c r="A412" t="s">
        <v>545</v>
      </c>
    </row>
    <row r="413" spans="1:1">
      <c r="A413" t="s">
        <v>546</v>
      </c>
    </row>
    <row r="414" spans="1:1">
      <c r="A414" t="s">
        <v>547</v>
      </c>
    </row>
    <row r="415" spans="1:1">
      <c r="A415" t="s">
        <v>568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2:W31"/>
  <sheetViews>
    <sheetView tabSelected="1" zoomScaleNormal="100" zoomScaleSheetLayoutView="100" workbookViewId="0">
      <selection activeCell="A2" sqref="A2"/>
    </sheetView>
  </sheetViews>
  <sheetFormatPr defaultRowHeight="15"/>
  <cols>
    <col min="1" max="1" width="13.85546875" customWidth="1"/>
    <col min="2" max="2" width="22.28515625" customWidth="1"/>
    <col min="3" max="4" width="11.42578125" customWidth="1"/>
    <col min="5" max="5" width="12.42578125" customWidth="1"/>
    <col min="6" max="6" width="5.140625" customWidth="1"/>
    <col min="7" max="10" width="10.140625" customWidth="1"/>
    <col min="11" max="11" width="9.85546875" customWidth="1"/>
    <col min="12" max="12" width="4.7109375" customWidth="1"/>
    <col min="13" max="17" width="10.140625" customWidth="1"/>
  </cols>
  <sheetData>
    <row r="2" spans="1:23">
      <c r="A2" s="1" t="s">
        <v>0</v>
      </c>
      <c r="Q2" s="23" t="s">
        <v>68</v>
      </c>
    </row>
    <row r="3" spans="1:23">
      <c r="A3" t="str">
        <f>"European Household and Personal Care, " &amp; fiscal_year</f>
        <v>European Household and Personal Care, 2009</v>
      </c>
      <c r="Q3" s="24">
        <v>2009</v>
      </c>
    </row>
    <row r="5" spans="1:23" ht="45">
      <c r="A5" s="19" t="s">
        <v>4</v>
      </c>
      <c r="B5" s="19" t="s">
        <v>59</v>
      </c>
      <c r="C5" s="20" t="s">
        <v>38</v>
      </c>
      <c r="D5" s="20" t="s">
        <v>7</v>
      </c>
      <c r="E5" s="20" t="s">
        <v>75</v>
      </c>
      <c r="F5" s="20"/>
      <c r="G5" s="20" t="s">
        <v>60</v>
      </c>
      <c r="H5" s="20" t="s">
        <v>120</v>
      </c>
      <c r="I5" s="20" t="s">
        <v>74</v>
      </c>
      <c r="J5" s="20" t="s">
        <v>127</v>
      </c>
      <c r="K5" s="20" t="s">
        <v>66</v>
      </c>
      <c r="L5" s="20"/>
      <c r="M5" s="20" t="s">
        <v>67</v>
      </c>
      <c r="N5" s="20" t="s">
        <v>121</v>
      </c>
      <c r="O5" s="20" t="s">
        <v>122</v>
      </c>
      <c r="P5" s="21" t="s">
        <v>123</v>
      </c>
      <c r="Q5" s="21" t="s">
        <v>61</v>
      </c>
      <c r="S5" s="17"/>
    </row>
    <row r="6" spans="1:23">
      <c r="A6" t="s">
        <v>64</v>
      </c>
      <c r="B6" t="s">
        <v>591</v>
      </c>
      <c r="C6" s="12">
        <v>40178</v>
      </c>
      <c r="D6" s="12" t="s">
        <v>40</v>
      </c>
      <c r="E6" s="7">
        <v>5748</v>
      </c>
      <c r="F6" s="7"/>
      <c r="G6" s="7">
        <v>5748</v>
      </c>
      <c r="H6" s="7">
        <v>1892</v>
      </c>
      <c r="I6" s="7">
        <v>3250</v>
      </c>
      <c r="J6" s="7">
        <v>24</v>
      </c>
      <c r="K6" s="7">
        <v>630</v>
      </c>
      <c r="L6" s="7"/>
      <c r="M6" s="7">
        <v>561</v>
      </c>
      <c r="N6" s="7">
        <v>947</v>
      </c>
      <c r="O6" s="7">
        <v>0</v>
      </c>
      <c r="P6" s="7">
        <v>699</v>
      </c>
      <c r="Q6" s="7">
        <v>725</v>
      </c>
      <c r="S6" s="13"/>
      <c r="T6" s="13"/>
      <c r="U6" s="13"/>
      <c r="V6" s="25"/>
      <c r="W6" s="13"/>
    </row>
    <row r="7" spans="1:23">
      <c r="A7" t="s">
        <v>62</v>
      </c>
      <c r="B7" t="s">
        <v>571</v>
      </c>
      <c r="C7" s="12">
        <v>40178</v>
      </c>
      <c r="D7" s="12" t="s">
        <v>78</v>
      </c>
      <c r="E7" s="7">
        <v>2669.4274169999999</v>
      </c>
      <c r="F7" s="7"/>
      <c r="G7" s="7">
        <v>3959</v>
      </c>
      <c r="H7" s="7">
        <v>2355</v>
      </c>
      <c r="I7" s="7">
        <v>1084</v>
      </c>
      <c r="J7" s="7">
        <v>176</v>
      </c>
      <c r="K7" s="7">
        <v>696</v>
      </c>
      <c r="L7" s="7"/>
      <c r="M7" s="7">
        <v>633</v>
      </c>
      <c r="N7" s="7">
        <v>831</v>
      </c>
      <c r="O7" s="7">
        <v>92</v>
      </c>
      <c r="P7" s="7">
        <v>322</v>
      </c>
      <c r="Q7" s="7">
        <v>1437</v>
      </c>
      <c r="S7" s="13"/>
      <c r="T7" s="13"/>
      <c r="U7" s="13"/>
      <c r="V7" s="25"/>
      <c r="W7" s="13"/>
    </row>
    <row r="8" spans="1:23">
      <c r="A8" t="s">
        <v>5</v>
      </c>
      <c r="B8" t="s">
        <v>572</v>
      </c>
      <c r="C8" s="12">
        <v>40178</v>
      </c>
      <c r="D8" s="12" t="s">
        <v>40</v>
      </c>
      <c r="E8" s="7">
        <v>13573</v>
      </c>
      <c r="F8" s="7"/>
      <c r="G8" s="7">
        <v>13573</v>
      </c>
      <c r="H8" s="7">
        <v>7293</v>
      </c>
      <c r="I8" s="7">
        <v>5025</v>
      </c>
      <c r="J8" s="7">
        <v>108</v>
      </c>
      <c r="K8" s="7">
        <v>1363</v>
      </c>
      <c r="L8" s="7"/>
      <c r="M8" s="7">
        <v>1236</v>
      </c>
      <c r="N8" s="7">
        <v>2115</v>
      </c>
      <c r="O8" s="7">
        <v>67</v>
      </c>
      <c r="P8" s="7">
        <v>1885</v>
      </c>
      <c r="Q8" s="7">
        <v>2248</v>
      </c>
      <c r="S8" s="13"/>
      <c r="T8" s="13"/>
      <c r="U8" s="13"/>
      <c r="V8" s="25"/>
      <c r="W8" s="13"/>
    </row>
    <row r="9" spans="1:23">
      <c r="A9" t="s">
        <v>63</v>
      </c>
      <c r="B9" t="s">
        <v>573</v>
      </c>
      <c r="C9" s="12">
        <v>40178</v>
      </c>
      <c r="D9" s="12" t="s">
        <v>40</v>
      </c>
      <c r="E9" s="7">
        <v>17472.599999999999</v>
      </c>
      <c r="F9" s="7"/>
      <c r="G9" s="7">
        <v>17472.599999999999</v>
      </c>
      <c r="H9" s="7">
        <v>5090.8</v>
      </c>
      <c r="I9" s="7">
        <v>9716.2000000000007</v>
      </c>
      <c r="J9" s="7">
        <v>0</v>
      </c>
      <c r="K9" s="7">
        <v>2665.6</v>
      </c>
      <c r="L9" s="7"/>
      <c r="M9" s="7">
        <v>1476.7</v>
      </c>
      <c r="N9" s="7">
        <v>2826.8</v>
      </c>
      <c r="O9" s="7">
        <v>0</v>
      </c>
      <c r="P9" s="7">
        <v>2603.1</v>
      </c>
      <c r="Q9" s="7">
        <v>2599</v>
      </c>
      <c r="S9" s="13"/>
      <c r="T9" s="13"/>
      <c r="U9" s="13"/>
      <c r="V9" s="25"/>
      <c r="W9" s="13"/>
    </row>
    <row r="10" spans="1:23">
      <c r="A10" t="s">
        <v>65</v>
      </c>
      <c r="B10" t="s">
        <v>574</v>
      </c>
      <c r="C10" s="12">
        <v>40178</v>
      </c>
      <c r="D10" s="12" t="s">
        <v>40</v>
      </c>
      <c r="E10" s="7">
        <v>1316.595</v>
      </c>
      <c r="F10" s="7"/>
      <c r="G10" s="7">
        <v>1316.595</v>
      </c>
      <c r="H10" s="7">
        <v>450.81</v>
      </c>
      <c r="I10" s="7">
        <v>778.07600000000002</v>
      </c>
      <c r="J10" s="7">
        <v>2.726</v>
      </c>
      <c r="K10" s="7">
        <v>90.435000000000002</v>
      </c>
      <c r="L10" s="7"/>
      <c r="M10" s="7">
        <v>221.309</v>
      </c>
      <c r="N10" s="7">
        <v>72.100999999999999</v>
      </c>
      <c r="O10" s="7">
        <v>0</v>
      </c>
      <c r="P10" s="7">
        <v>45.21</v>
      </c>
      <c r="Q10" s="7">
        <v>134.137</v>
      </c>
      <c r="S10" s="13"/>
      <c r="T10" s="13"/>
      <c r="U10" s="13"/>
      <c r="V10" s="25"/>
      <c r="W10" s="13"/>
    </row>
    <row r="11" spans="1:23">
      <c r="A11" t="s">
        <v>13</v>
      </c>
      <c r="B11" t="s">
        <v>575</v>
      </c>
      <c r="C11" s="12">
        <v>40178</v>
      </c>
      <c r="D11" s="12" t="s">
        <v>43</v>
      </c>
      <c r="E11" s="7">
        <v>8726.4336770000009</v>
      </c>
      <c r="F11" s="7"/>
      <c r="G11" s="7">
        <v>7753</v>
      </c>
      <c r="H11" s="7">
        <v>3115</v>
      </c>
      <c r="I11" s="7">
        <v>2699</v>
      </c>
      <c r="J11" s="7">
        <v>8</v>
      </c>
      <c r="K11" s="7">
        <v>1947</v>
      </c>
      <c r="L11" s="7"/>
      <c r="M11" s="7">
        <v>486</v>
      </c>
      <c r="N11" s="7">
        <v>896</v>
      </c>
      <c r="O11" s="7">
        <v>0</v>
      </c>
      <c r="P11" s="7">
        <v>790</v>
      </c>
      <c r="Q11" s="7">
        <v>639</v>
      </c>
      <c r="S11" s="13"/>
      <c r="T11" s="13"/>
      <c r="U11" s="13"/>
      <c r="V11" s="25"/>
      <c r="W11" s="13"/>
    </row>
    <row r="12" spans="1:23">
      <c r="A12" t="s">
        <v>73</v>
      </c>
      <c r="B12" t="s">
        <v>576</v>
      </c>
      <c r="C12" s="12">
        <v>40178</v>
      </c>
      <c r="D12" s="12" t="s">
        <v>79</v>
      </c>
      <c r="E12" s="7">
        <v>10821.692086999999</v>
      </c>
      <c r="F12" s="7"/>
      <c r="G12" s="7">
        <v>110857</v>
      </c>
      <c r="H12" s="7">
        <v>68844</v>
      </c>
      <c r="I12" s="7">
        <v>36381</v>
      </c>
      <c r="J12" s="7">
        <v>306</v>
      </c>
      <c r="K12" s="7">
        <v>5938</v>
      </c>
      <c r="L12" s="7"/>
      <c r="M12" s="7">
        <v>11459</v>
      </c>
      <c r="N12" s="7">
        <v>18447</v>
      </c>
      <c r="O12" s="7">
        <v>2236</v>
      </c>
      <c r="P12" s="7">
        <v>12277</v>
      </c>
      <c r="Q12" s="7">
        <v>86801</v>
      </c>
      <c r="S12" s="13"/>
      <c r="T12" s="13"/>
      <c r="U12" s="13"/>
      <c r="V12" s="25"/>
      <c r="W12" s="13"/>
    </row>
    <row r="13" spans="1:23">
      <c r="A13" t="s">
        <v>16</v>
      </c>
      <c r="B13" t="s">
        <v>577</v>
      </c>
      <c r="C13" s="12">
        <v>40178</v>
      </c>
      <c r="D13" s="12" t="s">
        <v>43</v>
      </c>
      <c r="E13" s="7">
        <v>39785.796905000003</v>
      </c>
      <c r="F13" s="7"/>
      <c r="G13" s="7">
        <v>35347.69126</v>
      </c>
      <c r="H13" s="7">
        <v>18416.339759999999</v>
      </c>
      <c r="I13" s="7">
        <v>11705.04494</v>
      </c>
      <c r="J13" s="7">
        <v>149.12016</v>
      </c>
      <c r="K13" s="7">
        <v>5375.4267200000004</v>
      </c>
      <c r="L13" s="7"/>
      <c r="M13" s="7">
        <v>3173.04196</v>
      </c>
      <c r="N13" s="7">
        <v>2775.7465999999999</v>
      </c>
      <c r="O13" s="7">
        <v>0</v>
      </c>
      <c r="P13" s="7">
        <v>3531.3172399999999</v>
      </c>
      <c r="Q13" s="7">
        <v>5920.41032</v>
      </c>
      <c r="S13" s="13"/>
      <c r="T13" s="13"/>
      <c r="U13" s="13"/>
      <c r="V13" s="25"/>
      <c r="W13" s="13"/>
    </row>
    <row r="14" spans="1:23">
      <c r="S14" s="13"/>
      <c r="T14" s="13"/>
    </row>
    <row r="15" spans="1:23">
      <c r="S15" s="13"/>
      <c r="T15" s="13"/>
    </row>
    <row r="16" spans="1:23">
      <c r="A16" s="1" t="s">
        <v>0</v>
      </c>
      <c r="S16" s="13"/>
      <c r="T16" s="13"/>
    </row>
    <row r="17" spans="1:21">
      <c r="A17" s="22" t="s">
        <v>69</v>
      </c>
      <c r="S17" s="13"/>
      <c r="T17" s="13"/>
    </row>
    <row r="18" spans="1:21">
      <c r="S18" s="13"/>
      <c r="T18" s="13"/>
    </row>
    <row r="19" spans="1:21" ht="45">
      <c r="A19" s="19" t="s">
        <v>4</v>
      </c>
      <c r="B19" s="19" t="s">
        <v>59</v>
      </c>
      <c r="C19" s="20" t="s">
        <v>38</v>
      </c>
      <c r="D19" s="20" t="s">
        <v>7</v>
      </c>
      <c r="E19" s="20" t="s">
        <v>75</v>
      </c>
      <c r="F19" s="20"/>
      <c r="G19" s="20" t="s">
        <v>60</v>
      </c>
      <c r="H19" s="20" t="s">
        <v>120</v>
      </c>
      <c r="I19" s="20" t="s">
        <v>74</v>
      </c>
      <c r="J19" s="20" t="s">
        <v>127</v>
      </c>
      <c r="K19" s="20" t="s">
        <v>66</v>
      </c>
      <c r="L19" s="20"/>
      <c r="M19" s="20" t="s">
        <v>67</v>
      </c>
      <c r="N19" s="20" t="s">
        <v>121</v>
      </c>
      <c r="O19" s="20" t="s">
        <v>122</v>
      </c>
      <c r="P19" s="21" t="s">
        <v>123</v>
      </c>
      <c r="Q19" s="21" t="s">
        <v>61</v>
      </c>
      <c r="S19" s="13"/>
      <c r="T19" s="13"/>
    </row>
    <row r="20" spans="1:21">
      <c r="A20" t="s">
        <v>19</v>
      </c>
      <c r="B20" t="s">
        <v>578</v>
      </c>
      <c r="C20" s="12">
        <v>40178</v>
      </c>
      <c r="D20" s="12" t="s">
        <v>41</v>
      </c>
      <c r="E20" s="7">
        <v>7168.4696110000004</v>
      </c>
      <c r="F20" s="7"/>
      <c r="G20" s="7">
        <v>10284.700000000001</v>
      </c>
      <c r="H20" s="7">
        <v>3881.6</v>
      </c>
      <c r="I20" s="7">
        <v>5311.6</v>
      </c>
      <c r="J20" s="7">
        <v>47.7</v>
      </c>
      <c r="K20" s="7">
        <v>1139.2</v>
      </c>
      <c r="L20" s="7"/>
      <c r="M20" s="7">
        <v>1067.5</v>
      </c>
      <c r="N20" s="7">
        <v>923</v>
      </c>
      <c r="O20" s="7">
        <v>291</v>
      </c>
      <c r="P20" s="7">
        <v>746.7</v>
      </c>
      <c r="Q20" s="7">
        <v>1529.6</v>
      </c>
      <c r="S20" s="13"/>
      <c r="T20" s="13"/>
      <c r="U20" s="25"/>
    </row>
    <row r="21" spans="1:21">
      <c r="A21" t="s">
        <v>17</v>
      </c>
      <c r="B21" t="s">
        <v>579</v>
      </c>
      <c r="C21" s="12">
        <v>40178</v>
      </c>
      <c r="D21" s="12" t="s">
        <v>41</v>
      </c>
      <c r="E21" s="7">
        <v>1757.090897</v>
      </c>
      <c r="F21" s="7"/>
      <c r="G21" s="7">
        <v>2520.922</v>
      </c>
      <c r="H21" s="7">
        <v>1420.432</v>
      </c>
      <c r="I21" s="7">
        <v>708.99800000000005</v>
      </c>
      <c r="J21" s="7">
        <v>28.431000000000001</v>
      </c>
      <c r="K21" s="7">
        <v>419.923</v>
      </c>
      <c r="L21" s="7"/>
      <c r="M21" s="7">
        <v>216.87</v>
      </c>
      <c r="N21" s="7">
        <v>222.75800000000001</v>
      </c>
      <c r="O21" s="7">
        <v>65.418999999999997</v>
      </c>
      <c r="P21" s="7">
        <v>177.77799999999999</v>
      </c>
      <c r="Q21" s="7">
        <v>455.63600000000002</v>
      </c>
      <c r="S21" s="13"/>
      <c r="T21" s="13"/>
      <c r="U21" s="25"/>
    </row>
    <row r="22" spans="1:21">
      <c r="A22" t="s">
        <v>11</v>
      </c>
      <c r="B22" t="s">
        <v>580</v>
      </c>
      <c r="C22" s="12">
        <v>40178</v>
      </c>
      <c r="D22" s="12" t="s">
        <v>41</v>
      </c>
      <c r="E22" s="7">
        <v>10682.969239</v>
      </c>
      <c r="F22" s="7"/>
      <c r="G22" s="7">
        <v>15327</v>
      </c>
      <c r="H22" s="7">
        <v>6303</v>
      </c>
      <c r="I22" s="7">
        <v>5360</v>
      </c>
      <c r="J22" s="7">
        <v>22</v>
      </c>
      <c r="K22" s="7">
        <v>3686</v>
      </c>
      <c r="L22" s="7"/>
      <c r="M22" s="7">
        <v>1209</v>
      </c>
      <c r="N22" s="7">
        <v>1626</v>
      </c>
      <c r="O22" s="7">
        <v>431</v>
      </c>
      <c r="P22" s="7">
        <v>1172</v>
      </c>
      <c r="Q22" s="7">
        <v>3516</v>
      </c>
      <c r="S22" s="13"/>
      <c r="T22" s="13"/>
      <c r="U22" s="25"/>
    </row>
    <row r="23" spans="1:21">
      <c r="A23" t="s">
        <v>14</v>
      </c>
      <c r="B23" t="s">
        <v>581</v>
      </c>
      <c r="C23" s="12">
        <v>39994</v>
      </c>
      <c r="D23" s="12" t="s">
        <v>41</v>
      </c>
      <c r="E23" s="7">
        <v>3885.5796049999999</v>
      </c>
      <c r="F23" s="7"/>
      <c r="G23" s="7">
        <v>5450</v>
      </c>
      <c r="H23" s="7">
        <v>3111</v>
      </c>
      <c r="I23" s="7">
        <v>1328</v>
      </c>
      <c r="J23" s="7">
        <v>17</v>
      </c>
      <c r="K23" s="7">
        <v>1028</v>
      </c>
      <c r="L23" s="7"/>
      <c r="M23" s="7">
        <v>366</v>
      </c>
      <c r="N23" s="7">
        <v>492</v>
      </c>
      <c r="O23" s="7">
        <v>123</v>
      </c>
      <c r="P23" s="7">
        <v>381</v>
      </c>
      <c r="Q23" s="7">
        <v>955</v>
      </c>
      <c r="S23" s="13"/>
      <c r="T23" s="13"/>
      <c r="U23" s="25"/>
    </row>
    <row r="24" spans="1:21">
      <c r="A24" t="s">
        <v>72</v>
      </c>
      <c r="B24" t="s">
        <v>582</v>
      </c>
      <c r="C24" s="12">
        <v>39994</v>
      </c>
      <c r="D24" s="12" t="s">
        <v>41</v>
      </c>
      <c r="E24" s="7">
        <v>763.01732700000002</v>
      </c>
      <c r="F24" s="7"/>
      <c r="G24" s="7">
        <v>1070.2249999999999</v>
      </c>
      <c r="H24" s="7">
        <v>659.66399999999999</v>
      </c>
      <c r="I24" s="7">
        <v>400.33</v>
      </c>
      <c r="J24" s="7">
        <v>9.7579999999999991</v>
      </c>
      <c r="K24" s="7">
        <v>19.988999999999997</v>
      </c>
      <c r="L24" s="7"/>
      <c r="M24" s="7">
        <v>318.53500000000003</v>
      </c>
      <c r="N24" s="7">
        <v>190.273</v>
      </c>
      <c r="O24" s="7">
        <v>0</v>
      </c>
      <c r="P24" s="7">
        <v>191.21199999999999</v>
      </c>
      <c r="Q24" s="7">
        <v>64.11</v>
      </c>
      <c r="S24" s="13"/>
      <c r="T24" s="13"/>
      <c r="U24" s="25"/>
    </row>
    <row r="25" spans="1:21">
      <c r="A25" t="s">
        <v>18</v>
      </c>
      <c r="B25" t="s">
        <v>583</v>
      </c>
      <c r="C25" s="12">
        <v>39994</v>
      </c>
      <c r="D25" s="12" t="s">
        <v>41</v>
      </c>
      <c r="E25" s="7">
        <v>5227.2809370000004</v>
      </c>
      <c r="F25" s="7"/>
      <c r="G25" s="7">
        <v>7331.9</v>
      </c>
      <c r="H25" s="7">
        <v>1888.4</v>
      </c>
      <c r="I25" s="7">
        <v>4902.5</v>
      </c>
      <c r="J25" s="7">
        <v>13.8</v>
      </c>
      <c r="K25" s="7">
        <v>554.79999999999995</v>
      </c>
      <c r="L25" s="7"/>
      <c r="M25" s="7">
        <v>795</v>
      </c>
      <c r="N25" s="7">
        <v>853.3</v>
      </c>
      <c r="O25" s="7">
        <v>280.8</v>
      </c>
      <c r="P25" s="7">
        <v>329.8</v>
      </c>
      <c r="Q25" s="7">
        <v>1026.7</v>
      </c>
      <c r="S25" s="13"/>
      <c r="T25" s="13"/>
      <c r="U25" s="25"/>
    </row>
    <row r="26" spans="1:21">
      <c r="A26" t="s">
        <v>71</v>
      </c>
      <c r="B26" t="s">
        <v>584</v>
      </c>
      <c r="C26" s="12">
        <v>40086</v>
      </c>
      <c r="D26" s="12" t="s">
        <v>41</v>
      </c>
      <c r="E26" s="7">
        <v>2736.354272</v>
      </c>
      <c r="F26" s="7"/>
      <c r="G26" s="7">
        <v>3999.8</v>
      </c>
      <c r="H26" s="7">
        <v>2141.1999999999998</v>
      </c>
      <c r="I26" s="7">
        <v>1212.8</v>
      </c>
      <c r="J26" s="7">
        <v>19.399999999999999</v>
      </c>
      <c r="K26" s="7">
        <v>665.19999999999993</v>
      </c>
      <c r="L26" s="7"/>
      <c r="M26" s="7">
        <v>667.3</v>
      </c>
      <c r="N26" s="7">
        <v>864.3</v>
      </c>
      <c r="O26" s="7">
        <v>92.3</v>
      </c>
      <c r="P26" s="7">
        <v>231.6</v>
      </c>
      <c r="Q26" s="7">
        <v>863.4</v>
      </c>
      <c r="S26" s="13"/>
      <c r="T26" s="13"/>
      <c r="U26" s="25"/>
    </row>
    <row r="27" spans="1:21">
      <c r="A27" t="s">
        <v>12</v>
      </c>
      <c r="B27" t="s">
        <v>585</v>
      </c>
      <c r="C27" s="12">
        <v>40178</v>
      </c>
      <c r="D27" s="12" t="s">
        <v>41</v>
      </c>
      <c r="E27" s="7">
        <v>13323.217655</v>
      </c>
      <c r="F27" s="7"/>
      <c r="G27" s="7">
        <v>19115</v>
      </c>
      <c r="H27" s="7">
        <v>12603</v>
      </c>
      <c r="I27" s="7">
        <v>3300</v>
      </c>
      <c r="J27" s="7">
        <v>18</v>
      </c>
      <c r="K27" s="7">
        <v>3230</v>
      </c>
      <c r="L27" s="7"/>
      <c r="M27" s="7">
        <v>2033</v>
      </c>
      <c r="N27" s="7">
        <v>2566</v>
      </c>
      <c r="O27" s="7">
        <v>411</v>
      </c>
      <c r="P27" s="7">
        <v>1920</v>
      </c>
      <c r="Q27" s="7">
        <v>8033</v>
      </c>
      <c r="S27" s="13"/>
      <c r="T27" s="13"/>
      <c r="U27" s="25"/>
    </row>
    <row r="28" spans="1:21">
      <c r="A28" t="s">
        <v>15</v>
      </c>
      <c r="B28" t="s">
        <v>586</v>
      </c>
      <c r="C28" s="12">
        <v>39994</v>
      </c>
      <c r="D28" s="12" t="s">
        <v>41</v>
      </c>
      <c r="E28" s="7">
        <v>56343.756072999997</v>
      </c>
      <c r="F28" s="7"/>
      <c r="G28" s="7">
        <v>79029</v>
      </c>
      <c r="H28" s="7">
        <v>38723</v>
      </c>
      <c r="I28" s="7">
        <v>23957</v>
      </c>
      <c r="J28" s="7">
        <v>648</v>
      </c>
      <c r="K28" s="7">
        <v>16997</v>
      </c>
      <c r="L28" s="7"/>
      <c r="M28" s="7">
        <v>6880</v>
      </c>
      <c r="N28" s="7">
        <v>5836</v>
      </c>
      <c r="O28" s="7">
        <v>1464</v>
      </c>
      <c r="P28" s="7">
        <v>5980</v>
      </c>
      <c r="Q28" s="7">
        <v>19462</v>
      </c>
      <c r="S28" s="13"/>
      <c r="T28" s="13"/>
      <c r="U28" s="25"/>
    </row>
    <row r="29" spans="1:21"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1" spans="1:21">
      <c r="A31" s="49" t="s">
        <v>70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</sheetData>
  <sortState ref="A20:A28">
    <sortCondition ref="A20:A28"/>
  </sortState>
  <pageMargins left="0.7" right="0.7" top="0.75" bottom="0.75" header="0.3" footer="0.3"/>
  <pageSetup scale="6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2:P47"/>
  <sheetViews>
    <sheetView zoomScaleNormal="100" zoomScaleSheetLayoutView="85" workbookViewId="0">
      <selection activeCell="A2" sqref="A2"/>
    </sheetView>
  </sheetViews>
  <sheetFormatPr defaultRowHeight="15"/>
  <cols>
    <col min="1" max="1" width="11" customWidth="1"/>
    <col min="2" max="2" width="21.85546875" customWidth="1"/>
    <col min="3" max="4" width="9.7109375" customWidth="1"/>
    <col min="5" max="5" width="4.7109375" customWidth="1"/>
    <col min="6" max="10" width="11.85546875" customWidth="1"/>
    <col min="11" max="11" width="4.42578125" customWidth="1"/>
    <col min="12" max="14" width="12.5703125" customWidth="1"/>
  </cols>
  <sheetData>
    <row r="2" spans="1:16">
      <c r="A2" s="1" t="s">
        <v>0</v>
      </c>
    </row>
    <row r="3" spans="1:16">
      <c r="A3" t="str">
        <f>"Capital Structure, " &amp; fiscal_year</f>
        <v>Capital Structure, 2009</v>
      </c>
    </row>
    <row r="4" spans="1:16">
      <c r="A4" s="8"/>
      <c r="F4" s="64" t="s">
        <v>34</v>
      </c>
      <c r="G4" s="64"/>
      <c r="H4" s="64"/>
      <c r="I4" s="64"/>
      <c r="J4" s="64"/>
      <c r="L4" s="64" t="s">
        <v>126</v>
      </c>
      <c r="M4" s="64"/>
      <c r="N4" s="64"/>
    </row>
    <row r="5" spans="1:16">
      <c r="A5" s="8"/>
    </row>
    <row r="6" spans="1:16">
      <c r="F6" s="5" t="s">
        <v>22</v>
      </c>
      <c r="G6" s="5" t="s">
        <v>23</v>
      </c>
      <c r="H6" s="5" t="s">
        <v>25</v>
      </c>
      <c r="I6" s="5"/>
      <c r="J6" s="5" t="s">
        <v>27</v>
      </c>
      <c r="K6" s="5"/>
      <c r="L6" s="5" t="s">
        <v>28</v>
      </c>
      <c r="M6" s="5" t="s">
        <v>30</v>
      </c>
      <c r="N6" s="5" t="s">
        <v>32</v>
      </c>
    </row>
    <row r="7" spans="1:16" ht="17.25">
      <c r="A7" s="2" t="s">
        <v>4</v>
      </c>
      <c r="B7" s="2" t="s">
        <v>6</v>
      </c>
      <c r="C7" s="3" t="s">
        <v>38</v>
      </c>
      <c r="D7" s="3" t="s">
        <v>7</v>
      </c>
      <c r="E7" s="2"/>
      <c r="F7" s="3" t="s">
        <v>548</v>
      </c>
      <c r="G7" s="6" t="s">
        <v>24</v>
      </c>
      <c r="H7" s="6" t="s">
        <v>124</v>
      </c>
      <c r="I7" s="6" t="s">
        <v>26</v>
      </c>
      <c r="J7" s="6" t="s">
        <v>21</v>
      </c>
      <c r="K7" s="3"/>
      <c r="L7" s="6" t="s">
        <v>549</v>
      </c>
      <c r="M7" s="6" t="s">
        <v>31</v>
      </c>
      <c r="N7" s="6" t="s">
        <v>33</v>
      </c>
    </row>
    <row r="8" spans="1:16">
      <c r="A8" t="s">
        <v>64</v>
      </c>
      <c r="B8">
        <v>40178</v>
      </c>
      <c r="C8" s="12">
        <v>40178</v>
      </c>
      <c r="D8" s="12" t="s">
        <v>40</v>
      </c>
      <c r="F8" s="7">
        <v>155</v>
      </c>
      <c r="G8" s="7">
        <v>81</v>
      </c>
      <c r="H8" s="7">
        <f>SUM(F8:G8)</f>
        <v>236</v>
      </c>
      <c r="I8" s="7">
        <v>-1813</v>
      </c>
      <c r="J8" s="7">
        <f>SUM(H8:I8)</f>
        <v>-1577</v>
      </c>
      <c r="K8" s="9"/>
      <c r="L8" s="63">
        <v>46.16</v>
      </c>
      <c r="M8" s="7">
        <v>226.818984</v>
      </c>
      <c r="N8" s="7">
        <f>L8*M8</f>
        <v>10469.964301439999</v>
      </c>
    </row>
    <row r="9" spans="1:16">
      <c r="A9" t="s">
        <v>62</v>
      </c>
      <c r="B9" t="s">
        <v>571</v>
      </c>
      <c r="C9" s="12">
        <v>40178</v>
      </c>
      <c r="D9" s="12" t="s">
        <v>78</v>
      </c>
      <c r="F9" s="7">
        <v>3073</v>
      </c>
      <c r="G9" s="7">
        <v>282</v>
      </c>
      <c r="H9" s="7">
        <f t="shared" ref="H9:H15" si="0">SUM(F9:G9)</f>
        <v>3355</v>
      </c>
      <c r="I9" s="7">
        <v>-892</v>
      </c>
      <c r="J9" s="7">
        <f t="shared" ref="J9:J15" si="1">SUM(H9:I9)</f>
        <v>2463</v>
      </c>
      <c r="K9" s="9"/>
      <c r="L9" s="63">
        <v>826.5</v>
      </c>
      <c r="M9" s="7">
        <v>9.0944500000000001</v>
      </c>
      <c r="N9" s="7">
        <f t="shared" ref="N9:N15" si="2">L9*M9</f>
        <v>7516.5629250000002</v>
      </c>
    </row>
    <row r="10" spans="1:16">
      <c r="A10" t="s">
        <v>5</v>
      </c>
      <c r="B10" t="s">
        <v>572</v>
      </c>
      <c r="C10" s="12">
        <v>40178</v>
      </c>
      <c r="D10" s="12" t="s">
        <v>40</v>
      </c>
      <c r="F10" s="7">
        <v>4179</v>
      </c>
      <c r="G10" s="7">
        <v>844</v>
      </c>
      <c r="H10" s="7">
        <f t="shared" si="0"/>
        <v>5023</v>
      </c>
      <c r="I10" s="7">
        <v>-1226</v>
      </c>
      <c r="J10" s="7">
        <f t="shared" si="1"/>
        <v>3797</v>
      </c>
      <c r="K10" s="9"/>
      <c r="L10" s="63">
        <v>31</v>
      </c>
      <c r="M10" s="7">
        <v>433.71724599999999</v>
      </c>
      <c r="N10" s="7">
        <f t="shared" si="2"/>
        <v>13445.234625999999</v>
      </c>
      <c r="P10" s="62"/>
    </row>
    <row r="11" spans="1:16">
      <c r="A11" t="s">
        <v>63</v>
      </c>
      <c r="B11" t="s">
        <v>573</v>
      </c>
      <c r="C11" s="12">
        <v>40178</v>
      </c>
      <c r="D11" s="12" t="s">
        <v>40</v>
      </c>
      <c r="F11" s="7">
        <v>3131.3</v>
      </c>
      <c r="G11" s="7">
        <v>1015.5</v>
      </c>
      <c r="H11" s="7">
        <f t="shared" si="0"/>
        <v>4146.8</v>
      </c>
      <c r="I11" s="7">
        <v>-1238.5</v>
      </c>
      <c r="J11" s="7">
        <f t="shared" si="1"/>
        <v>2908.3</v>
      </c>
      <c r="K11" s="9"/>
      <c r="L11" s="63">
        <v>78</v>
      </c>
      <c r="M11" s="7">
        <v>586.15630999999996</v>
      </c>
      <c r="N11" s="7">
        <f t="shared" si="2"/>
        <v>45720.192179999998</v>
      </c>
    </row>
    <row r="12" spans="1:16">
      <c r="A12" t="s">
        <v>65</v>
      </c>
      <c r="B12" t="s">
        <v>574</v>
      </c>
      <c r="C12" s="12">
        <v>40178</v>
      </c>
      <c r="D12" s="12" t="s">
        <v>40</v>
      </c>
      <c r="F12" s="7">
        <v>262.29300000000001</v>
      </c>
      <c r="G12" s="7">
        <v>0</v>
      </c>
      <c r="H12" s="7">
        <f t="shared" si="0"/>
        <v>262.29300000000001</v>
      </c>
      <c r="I12" s="7">
        <v>-107.21299999999999</v>
      </c>
      <c r="J12" s="7">
        <f t="shared" si="1"/>
        <v>155.08000000000001</v>
      </c>
      <c r="K12" s="9"/>
      <c r="L12" s="63">
        <v>428.5</v>
      </c>
      <c r="M12" s="7">
        <v>56.980226999999999</v>
      </c>
      <c r="N12" s="7">
        <f t="shared" si="2"/>
        <v>24416.027269499999</v>
      </c>
    </row>
    <row r="13" spans="1:16">
      <c r="A13" t="s">
        <v>13</v>
      </c>
      <c r="B13" t="s">
        <v>575</v>
      </c>
      <c r="C13" s="12">
        <v>40178</v>
      </c>
      <c r="D13" s="12" t="s">
        <v>43</v>
      </c>
      <c r="F13" s="7">
        <v>136</v>
      </c>
      <c r="G13" s="7">
        <v>200</v>
      </c>
      <c r="H13" s="7">
        <f t="shared" si="0"/>
        <v>336</v>
      </c>
      <c r="I13" s="7">
        <v>-356</v>
      </c>
      <c r="J13" s="7">
        <f t="shared" si="1"/>
        <v>-20</v>
      </c>
      <c r="K13" s="9"/>
      <c r="L13" s="63">
        <v>33.56</v>
      </c>
      <c r="M13" s="7">
        <v>725.52479400000004</v>
      </c>
      <c r="N13" s="7">
        <f t="shared" si="2"/>
        <v>24348.612086640002</v>
      </c>
    </row>
    <row r="14" spans="1:16">
      <c r="A14" t="s">
        <v>73</v>
      </c>
      <c r="B14" t="s">
        <v>576</v>
      </c>
      <c r="C14" s="12">
        <v>40178</v>
      </c>
      <c r="D14" s="12" t="s">
        <v>79</v>
      </c>
      <c r="F14" s="7">
        <v>43979</v>
      </c>
      <c r="G14" s="7">
        <v>3411</v>
      </c>
      <c r="H14" s="7">
        <f t="shared" si="0"/>
        <v>47390</v>
      </c>
      <c r="I14" s="7">
        <v>-5342</v>
      </c>
      <c r="J14" s="7">
        <f t="shared" si="1"/>
        <v>42048</v>
      </c>
      <c r="K14" s="9"/>
      <c r="L14" s="63">
        <v>95.45</v>
      </c>
      <c r="M14" s="7">
        <v>702.342489</v>
      </c>
      <c r="N14" s="7">
        <f t="shared" si="2"/>
        <v>67038.590575049995</v>
      </c>
    </row>
    <row r="15" spans="1:16">
      <c r="A15" t="s">
        <v>16</v>
      </c>
      <c r="B15" t="s">
        <v>577</v>
      </c>
      <c r="C15" s="12">
        <v>40178</v>
      </c>
      <c r="D15" s="12" t="s">
        <v>43</v>
      </c>
      <c r="F15" s="7">
        <v>8720.9878800000006</v>
      </c>
      <c r="G15" s="7">
        <v>2289.7692400000001</v>
      </c>
      <c r="H15" s="7">
        <f t="shared" si="0"/>
        <v>11010.75712</v>
      </c>
      <c r="I15" s="7">
        <v>-3204.9674799999998</v>
      </c>
      <c r="J15" s="7">
        <f t="shared" si="1"/>
        <v>7805.7896400000009</v>
      </c>
      <c r="K15" s="9"/>
      <c r="L15" s="63">
        <v>19.940000000000001</v>
      </c>
      <c r="M15" s="7">
        <v>2815.5</v>
      </c>
      <c r="N15" s="7">
        <f t="shared" si="2"/>
        <v>56141.070000000007</v>
      </c>
    </row>
    <row r="16" spans="1:16">
      <c r="C16" s="12"/>
      <c r="D16" s="12"/>
      <c r="F16" s="7"/>
      <c r="G16" s="7"/>
      <c r="H16" s="7"/>
      <c r="I16" s="7"/>
      <c r="J16" s="7"/>
      <c r="K16" s="9"/>
      <c r="L16" s="7"/>
      <c r="M16" s="7"/>
      <c r="N16" s="7"/>
    </row>
    <row r="17" spans="1:14">
      <c r="C17" s="12"/>
      <c r="D17" s="12"/>
      <c r="F17" s="7"/>
      <c r="G17" s="7"/>
      <c r="H17" s="7"/>
      <c r="I17" s="7"/>
      <c r="J17" s="7"/>
      <c r="K17" s="9"/>
      <c r="L17" s="7"/>
      <c r="M17" s="7"/>
      <c r="N17" s="7"/>
    </row>
    <row r="18" spans="1:14">
      <c r="C18" s="12"/>
      <c r="D18" s="12"/>
      <c r="F18" s="7"/>
      <c r="G18" s="7"/>
      <c r="H18" s="7"/>
      <c r="I18" s="7"/>
      <c r="J18" s="7"/>
      <c r="K18" s="9"/>
      <c r="L18" s="7"/>
      <c r="M18" s="7"/>
      <c r="N18" s="7"/>
    </row>
    <row r="19" spans="1:14">
      <c r="A19" s="1" t="s">
        <v>0</v>
      </c>
    </row>
    <row r="20" spans="1:14">
      <c r="A20" t="s">
        <v>76</v>
      </c>
      <c r="F20" s="64" t="s">
        <v>34</v>
      </c>
      <c r="G20" s="64"/>
      <c r="H20" s="64"/>
      <c r="I20" s="64"/>
      <c r="J20" s="64"/>
      <c r="L20" s="64" t="s">
        <v>126</v>
      </c>
      <c r="M20" s="64"/>
      <c r="N20" s="64"/>
    </row>
    <row r="21" spans="1:14">
      <c r="A21" s="8"/>
    </row>
    <row r="22" spans="1:14">
      <c r="F22" s="5" t="s">
        <v>22</v>
      </c>
      <c r="G22" s="5" t="s">
        <v>23</v>
      </c>
      <c r="H22" s="5" t="s">
        <v>25</v>
      </c>
      <c r="I22" s="5"/>
      <c r="J22" s="5" t="s">
        <v>27</v>
      </c>
      <c r="K22" s="5"/>
      <c r="L22" s="5" t="s">
        <v>28</v>
      </c>
      <c r="M22" s="5" t="s">
        <v>30</v>
      </c>
      <c r="N22" s="5" t="s">
        <v>32</v>
      </c>
    </row>
    <row r="23" spans="1:14">
      <c r="A23" s="2" t="s">
        <v>4</v>
      </c>
      <c r="B23" s="2" t="s">
        <v>150</v>
      </c>
      <c r="C23" s="3" t="s">
        <v>38</v>
      </c>
      <c r="D23" s="3" t="s">
        <v>7</v>
      </c>
      <c r="E23" s="2"/>
      <c r="F23" s="3" t="s">
        <v>21</v>
      </c>
      <c r="G23" s="6" t="s">
        <v>24</v>
      </c>
      <c r="H23" s="6" t="s">
        <v>124</v>
      </c>
      <c r="I23" s="6" t="s">
        <v>26</v>
      </c>
      <c r="J23" s="6" t="s">
        <v>21</v>
      </c>
      <c r="K23" s="3"/>
      <c r="L23" s="6" t="s">
        <v>29</v>
      </c>
      <c r="M23" s="6" t="s">
        <v>31</v>
      </c>
      <c r="N23" s="6" t="s">
        <v>33</v>
      </c>
    </row>
    <row r="24" spans="1:14">
      <c r="A24" t="s">
        <v>14</v>
      </c>
      <c r="B24" t="s">
        <v>581</v>
      </c>
      <c r="C24" s="12">
        <v>39994</v>
      </c>
      <c r="D24" s="12" t="s">
        <v>41</v>
      </c>
      <c r="F24" s="7">
        <v>3149</v>
      </c>
      <c r="G24" s="7">
        <v>263</v>
      </c>
      <c r="H24" s="7">
        <f>SUM(F24:G24)</f>
        <v>3412</v>
      </c>
      <c r="I24" s="7">
        <v>-206</v>
      </c>
      <c r="J24" s="7">
        <f>SUM(H24:I24)</f>
        <v>3206</v>
      </c>
      <c r="K24" s="9"/>
      <c r="L24" s="63">
        <v>61</v>
      </c>
      <c r="M24" s="7">
        <v>139.443276</v>
      </c>
      <c r="N24" s="7">
        <f>L24*M24</f>
        <v>8506.0398359999999</v>
      </c>
    </row>
    <row r="25" spans="1:14">
      <c r="A25" t="s">
        <v>15</v>
      </c>
      <c r="B25" t="s">
        <v>586</v>
      </c>
      <c r="C25" s="12">
        <v>39994</v>
      </c>
      <c r="D25" s="12" t="s">
        <v>41</v>
      </c>
      <c r="F25" s="7">
        <v>36972</v>
      </c>
      <c r="G25" s="7">
        <v>5240</v>
      </c>
      <c r="H25" s="7">
        <f>SUM(F25:G25)</f>
        <v>42212</v>
      </c>
      <c r="I25" s="7">
        <v>-4781</v>
      </c>
      <c r="J25" s="7">
        <f>SUM(H25:I25)</f>
        <v>37431</v>
      </c>
      <c r="K25" s="9"/>
      <c r="L25" s="63">
        <v>60.63</v>
      </c>
      <c r="M25" s="7">
        <v>2799.1930950000001</v>
      </c>
      <c r="N25" s="7">
        <f t="shared" ref="N25:N36" si="3">L25*M25</f>
        <v>169715.07734985001</v>
      </c>
    </row>
    <row r="26" spans="1:14">
      <c r="A26" t="s">
        <v>16</v>
      </c>
      <c r="B26" t="s">
        <v>577</v>
      </c>
      <c r="C26" s="12">
        <v>40178</v>
      </c>
      <c r="D26" s="12" t="s">
        <v>43</v>
      </c>
      <c r="F26" s="7">
        <v>8720.9878800000006</v>
      </c>
      <c r="G26" s="7">
        <v>2289.7692400000001</v>
      </c>
      <c r="H26" s="7">
        <f>SUM(F26:G26)</f>
        <v>11010.75712</v>
      </c>
      <c r="I26" s="7">
        <v>-3204.9674799999998</v>
      </c>
      <c r="J26" s="7">
        <f>SUM(H26:I26)</f>
        <v>7805.7896400000009</v>
      </c>
      <c r="K26" s="9"/>
      <c r="L26" s="63">
        <v>19.940000000000001</v>
      </c>
      <c r="M26" s="7">
        <v>2815.5</v>
      </c>
      <c r="N26" s="7">
        <f t="shared" si="3"/>
        <v>56141.070000000007</v>
      </c>
    </row>
    <row r="27" spans="1:14">
      <c r="C27" s="12"/>
      <c r="D27" s="12"/>
      <c r="F27" s="7"/>
      <c r="G27" s="7"/>
      <c r="H27" s="7"/>
      <c r="I27" s="7"/>
      <c r="J27" s="7"/>
      <c r="K27" s="9"/>
      <c r="L27" s="63"/>
      <c r="M27" s="7"/>
      <c r="N27" s="7"/>
    </row>
    <row r="28" spans="1:14">
      <c r="B28" s="1" t="s">
        <v>36</v>
      </c>
      <c r="C28" s="12"/>
      <c r="D28" s="12"/>
      <c r="F28" s="7"/>
      <c r="G28" s="7"/>
      <c r="H28" s="7"/>
      <c r="I28" s="7"/>
      <c r="J28" s="7"/>
      <c r="K28" s="9"/>
      <c r="L28" s="63"/>
      <c r="M28" s="7"/>
      <c r="N28" s="7"/>
    </row>
    <row r="29" spans="1:14">
      <c r="A29" t="s">
        <v>64</v>
      </c>
      <c r="B29" t="s">
        <v>587</v>
      </c>
      <c r="C29" s="12">
        <v>40178</v>
      </c>
      <c r="D29" s="12" t="s">
        <v>40</v>
      </c>
      <c r="F29" s="7">
        <v>155</v>
      </c>
      <c r="G29" s="7">
        <v>81</v>
      </c>
      <c r="H29" s="7">
        <f>SUM(F29:G29)</f>
        <v>236</v>
      </c>
      <c r="I29" s="7">
        <v>-1813</v>
      </c>
      <c r="J29" s="7">
        <f>SUM(H29:I29)</f>
        <v>-1577</v>
      </c>
      <c r="K29" s="9"/>
      <c r="L29" s="63">
        <v>46.16</v>
      </c>
      <c r="M29" s="7">
        <v>226.818984</v>
      </c>
      <c r="N29" s="7">
        <f t="shared" si="3"/>
        <v>10469.964301439999</v>
      </c>
    </row>
    <row r="30" spans="1:14">
      <c r="A30" t="s">
        <v>11</v>
      </c>
      <c r="B30" t="s">
        <v>580</v>
      </c>
      <c r="C30" s="12">
        <v>40178</v>
      </c>
      <c r="D30" s="12" t="s">
        <v>41</v>
      </c>
      <c r="F30" s="7">
        <v>3182</v>
      </c>
      <c r="G30" s="7">
        <v>1283</v>
      </c>
      <c r="H30" s="7">
        <f>SUM(F30:G30)</f>
        <v>4465</v>
      </c>
      <c r="I30" s="7">
        <v>-740</v>
      </c>
      <c r="J30" s="7">
        <f>SUM(H30:I30)</f>
        <v>3725</v>
      </c>
      <c r="K30" s="9"/>
      <c r="L30" s="63">
        <v>82.15</v>
      </c>
      <c r="M30" s="7">
        <v>482.68353000000002</v>
      </c>
      <c r="N30" s="7">
        <f t="shared" si="3"/>
        <v>39652.451989500005</v>
      </c>
    </row>
    <row r="31" spans="1:14">
      <c r="A31" t="s">
        <v>18</v>
      </c>
      <c r="B31" t="s">
        <v>583</v>
      </c>
      <c r="C31" s="12">
        <v>39994</v>
      </c>
      <c r="D31" s="12" t="s">
        <v>41</v>
      </c>
      <c r="F31" s="7">
        <v>1421.4</v>
      </c>
      <c r="G31" s="7">
        <v>286.2</v>
      </c>
      <c r="H31" s="7">
        <f>SUM(F31:G31)</f>
        <v>1707.6000000000001</v>
      </c>
      <c r="I31" s="7">
        <v>-881.2</v>
      </c>
      <c r="J31" s="7">
        <f>SUM(H31:I31)</f>
        <v>826.40000000000009</v>
      </c>
      <c r="K31" s="9"/>
      <c r="L31" s="63">
        <v>48.36</v>
      </c>
      <c r="M31" s="7">
        <v>195.77908500000001</v>
      </c>
      <c r="N31" s="7">
        <f t="shared" si="3"/>
        <v>9467.8765506</v>
      </c>
    </row>
    <row r="32" spans="1:14">
      <c r="C32" s="12"/>
      <c r="D32" s="12"/>
      <c r="F32" s="7"/>
      <c r="G32" s="7"/>
      <c r="H32" s="7"/>
      <c r="I32" s="7"/>
      <c r="J32" s="7"/>
      <c r="K32" s="9"/>
      <c r="L32" s="63"/>
      <c r="M32" s="7"/>
      <c r="N32" s="7"/>
    </row>
    <row r="33" spans="1:14">
      <c r="B33" s="1" t="s">
        <v>10</v>
      </c>
      <c r="C33" s="12"/>
      <c r="D33" s="12"/>
      <c r="F33" s="7"/>
      <c r="G33" s="7"/>
      <c r="H33" s="7"/>
      <c r="I33" s="7"/>
      <c r="J33" s="7"/>
      <c r="K33" s="9"/>
      <c r="L33" s="63"/>
      <c r="M33" s="7"/>
      <c r="N33" s="7"/>
    </row>
    <row r="34" spans="1:14">
      <c r="A34" t="s">
        <v>20</v>
      </c>
      <c r="B34" t="s">
        <v>588</v>
      </c>
      <c r="C34" s="12">
        <v>40178</v>
      </c>
      <c r="D34" s="12" t="s">
        <v>41</v>
      </c>
      <c r="F34" s="7">
        <v>5830</v>
      </c>
      <c r="G34" s="7">
        <v>2190</v>
      </c>
      <c r="H34" s="7">
        <f>SUM(F34:G34)</f>
        <v>8020</v>
      </c>
      <c r="I34" s="7">
        <v>-3809</v>
      </c>
      <c r="J34" s="7">
        <f>SUM(H34:I34)</f>
        <v>4211</v>
      </c>
      <c r="K34" s="9"/>
      <c r="L34" s="63">
        <v>82.67</v>
      </c>
      <c r="M34" s="7">
        <v>714.85908300000006</v>
      </c>
      <c r="N34" s="7">
        <f t="shared" si="3"/>
        <v>59097.400391610005</v>
      </c>
    </row>
    <row r="35" spans="1:14">
      <c r="A35" t="s">
        <v>3</v>
      </c>
      <c r="B35" t="s">
        <v>589</v>
      </c>
      <c r="C35" s="12">
        <v>40180</v>
      </c>
      <c r="D35" s="12" t="s">
        <v>41</v>
      </c>
      <c r="F35" s="7">
        <v>1624.3</v>
      </c>
      <c r="G35" s="7">
        <v>326.60000000000002</v>
      </c>
      <c r="H35" s="7">
        <f>SUM(F35:G35)</f>
        <v>1950.9</v>
      </c>
      <c r="I35" s="7">
        <v>-143.6</v>
      </c>
      <c r="J35" s="7">
        <f>SUM(H35:I35)</f>
        <v>1807.3000000000002</v>
      </c>
      <c r="K35" s="9"/>
      <c r="L35" s="63">
        <v>36.49</v>
      </c>
      <c r="M35" s="7">
        <v>109.417343</v>
      </c>
      <c r="N35" s="7">
        <f t="shared" si="3"/>
        <v>3992.6388460700005</v>
      </c>
    </row>
    <row r="36" spans="1:14">
      <c r="A36" t="s">
        <v>80</v>
      </c>
      <c r="B36" t="s">
        <v>590</v>
      </c>
      <c r="C36" s="12">
        <v>40145</v>
      </c>
      <c r="D36" s="12" t="s">
        <v>41</v>
      </c>
      <c r="F36" s="7">
        <v>212.69</v>
      </c>
      <c r="G36" s="7">
        <v>73.427000000000007</v>
      </c>
      <c r="H36" s="7">
        <f>SUM(F36:G36)</f>
        <v>286.11700000000002</v>
      </c>
      <c r="I36" s="7">
        <v>-100.154</v>
      </c>
      <c r="J36" s="7">
        <f>SUM(H36:I36)</f>
        <v>185.96300000000002</v>
      </c>
      <c r="K36" s="9"/>
      <c r="L36" s="63">
        <v>22.75</v>
      </c>
      <c r="M36" s="7">
        <v>48.978763000000001</v>
      </c>
      <c r="N36" s="7">
        <f t="shared" si="3"/>
        <v>1114.26685825</v>
      </c>
    </row>
    <row r="39" spans="1:14">
      <c r="A39" s="49" t="s">
        <v>35</v>
      </c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</row>
    <row r="41" spans="1:14">
      <c r="A41" s="1" t="s">
        <v>37</v>
      </c>
    </row>
    <row r="42" spans="1:14" ht="17.25">
      <c r="A42" t="s">
        <v>569</v>
      </c>
    </row>
    <row r="43" spans="1:14">
      <c r="A43" t="str">
        <f xml:space="preserve"> "2 Data as of fiscal year end " &amp; fiscal_year &amp; ", except share price, which was measured on December 31, " &amp; fiscal_year &amp; "."</f>
        <v>2 Data as of fiscal year end 2009, except share price, which was measured on December 31, 2009.</v>
      </c>
    </row>
    <row r="47" spans="1:14">
      <c r="D47" s="9"/>
    </row>
  </sheetData>
  <mergeCells count="4">
    <mergeCell ref="F4:J4"/>
    <mergeCell ref="F20:J20"/>
    <mergeCell ref="L4:N4"/>
    <mergeCell ref="L20:N20"/>
  </mergeCells>
  <pageMargins left="0.7" right="0.7" top="0.75" bottom="0.75" header="0.3" footer="0.3"/>
  <pageSetup scale="75" orientation="landscape" r:id="rId1"/>
  <ignoredErrors>
    <ignoredError sqref="I19 I27:I28 I16 I32:I33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12"/>
  <dimension ref="A2:S127"/>
  <sheetViews>
    <sheetView zoomScaleNormal="100" zoomScaleSheetLayoutView="85" workbookViewId="0">
      <selection activeCell="A2" sqref="A2"/>
    </sheetView>
  </sheetViews>
  <sheetFormatPr defaultRowHeight="15"/>
  <cols>
    <col min="1" max="1" width="13.42578125" customWidth="1"/>
    <col min="2" max="19" width="10.7109375" customWidth="1"/>
  </cols>
  <sheetData>
    <row r="2" spans="1:19">
      <c r="A2" s="1" t="s">
        <v>0</v>
      </c>
    </row>
    <row r="3" spans="1:19">
      <c r="A3" t="s">
        <v>42</v>
      </c>
      <c r="K3" s="65" t="s">
        <v>9</v>
      </c>
      <c r="L3" s="65"/>
      <c r="M3" s="65"/>
      <c r="N3" s="65" t="s">
        <v>100</v>
      </c>
      <c r="O3" s="65"/>
      <c r="P3" s="65"/>
      <c r="Q3" s="65" t="s">
        <v>10</v>
      </c>
      <c r="R3" s="65"/>
      <c r="S3" s="65"/>
    </row>
    <row r="5" spans="1:19">
      <c r="B5" s="4" t="s">
        <v>40</v>
      </c>
      <c r="C5" s="4" t="s">
        <v>78</v>
      </c>
      <c r="D5" s="4" t="s">
        <v>40</v>
      </c>
      <c r="E5" s="4" t="s">
        <v>40</v>
      </c>
      <c r="F5" s="4" t="s">
        <v>40</v>
      </c>
      <c r="G5" s="4" t="s">
        <v>43</v>
      </c>
      <c r="H5" s="4" t="s">
        <v>79</v>
      </c>
      <c r="I5" s="4" t="s">
        <v>43</v>
      </c>
      <c r="J5" s="4"/>
      <c r="K5" s="4" t="s">
        <v>41</v>
      </c>
      <c r="L5" s="4" t="s">
        <v>41</v>
      </c>
      <c r="M5" s="4" t="s">
        <v>43</v>
      </c>
      <c r="N5" s="4" t="s">
        <v>40</v>
      </c>
      <c r="O5" s="4" t="s">
        <v>41</v>
      </c>
      <c r="P5" s="4" t="s">
        <v>41</v>
      </c>
      <c r="Q5" s="4" t="s">
        <v>41</v>
      </c>
      <c r="R5" s="4" t="s">
        <v>41</v>
      </c>
      <c r="S5" s="4" t="s">
        <v>41</v>
      </c>
    </row>
    <row r="6" spans="1:19">
      <c r="A6" s="11" t="s">
        <v>2</v>
      </c>
      <c r="B6" s="3" t="s">
        <v>64</v>
      </c>
      <c r="C6" s="3" t="s">
        <v>62</v>
      </c>
      <c r="D6" s="3" t="s">
        <v>5</v>
      </c>
      <c r="E6" s="3" t="s">
        <v>63</v>
      </c>
      <c r="F6" s="3" t="s">
        <v>65</v>
      </c>
      <c r="G6" s="3" t="s">
        <v>13</v>
      </c>
      <c r="H6" s="3" t="s">
        <v>73</v>
      </c>
      <c r="I6" s="3" t="s">
        <v>16</v>
      </c>
      <c r="K6" s="3" t="s">
        <v>14</v>
      </c>
      <c r="L6" s="3" t="s">
        <v>15</v>
      </c>
      <c r="M6" s="3" t="s">
        <v>16</v>
      </c>
      <c r="N6" s="3" t="s">
        <v>64</v>
      </c>
      <c r="O6" s="3" t="s">
        <v>11</v>
      </c>
      <c r="P6" s="3" t="s">
        <v>18</v>
      </c>
      <c r="Q6" s="3" t="s">
        <v>20</v>
      </c>
      <c r="R6" s="3" t="s">
        <v>3</v>
      </c>
      <c r="S6" s="3" t="s">
        <v>80</v>
      </c>
    </row>
    <row r="7" spans="1:19">
      <c r="A7" s="10">
        <v>40178</v>
      </c>
      <c r="B7" s="26">
        <v>46.16</v>
      </c>
      <c r="C7" s="26">
        <v>826.5</v>
      </c>
      <c r="D7" s="26">
        <v>31</v>
      </c>
      <c r="E7" s="26">
        <v>78</v>
      </c>
      <c r="F7" s="26">
        <v>428.5</v>
      </c>
      <c r="G7" s="26">
        <v>3356</v>
      </c>
      <c r="H7" s="26">
        <v>95.45</v>
      </c>
      <c r="I7" s="26">
        <v>1994</v>
      </c>
      <c r="K7" s="26">
        <v>61</v>
      </c>
      <c r="L7" s="26">
        <v>60.63</v>
      </c>
      <c r="M7" s="26">
        <v>1994</v>
      </c>
      <c r="N7" s="26">
        <v>46.16</v>
      </c>
      <c r="O7" s="26">
        <v>82.15</v>
      </c>
      <c r="P7" s="26">
        <v>48.36</v>
      </c>
      <c r="Q7" s="26">
        <v>82.67</v>
      </c>
      <c r="R7" s="26">
        <v>36.49</v>
      </c>
      <c r="S7" s="26">
        <v>22.75</v>
      </c>
    </row>
    <row r="8" spans="1:19">
      <c r="A8" s="10">
        <v>40147</v>
      </c>
      <c r="B8" s="26">
        <v>43.459972457710244</v>
      </c>
      <c r="C8" s="26">
        <v>794.98356102687285</v>
      </c>
      <c r="D8" s="26">
        <v>28.670081595648231</v>
      </c>
      <c r="E8" s="26">
        <v>72.25997746014194</v>
      </c>
      <c r="F8" s="26">
        <v>410.99052469501362</v>
      </c>
      <c r="G8" s="26">
        <v>3100.0002488962759</v>
      </c>
      <c r="H8" s="26">
        <v>96.00022103124337</v>
      </c>
      <c r="I8" s="26">
        <v>1784.0010508554619</v>
      </c>
      <c r="K8" s="26">
        <v>60.270024490337931</v>
      </c>
      <c r="L8" s="26">
        <v>62.349919452946992</v>
      </c>
      <c r="M8" s="26">
        <v>1784.0010508554619</v>
      </c>
      <c r="N8" s="26">
        <v>43.459972457710244</v>
      </c>
      <c r="O8" s="26">
        <v>84.189945230281779</v>
      </c>
      <c r="P8" s="26">
        <v>46.83036865203762</v>
      </c>
      <c r="Q8" s="26">
        <v>77.440119058435016</v>
      </c>
      <c r="R8" s="26">
        <v>37.560204310936463</v>
      </c>
      <c r="S8" s="26">
        <v>20.359953119641037</v>
      </c>
    </row>
    <row r="9" spans="1:19">
      <c r="A9" s="10">
        <v>40116</v>
      </c>
      <c r="B9" s="26">
        <v>41.59995156742535</v>
      </c>
      <c r="C9" s="26">
        <v>761.97815643296792</v>
      </c>
      <c r="D9" s="26">
        <v>26.650256875188884</v>
      </c>
      <c r="E9" s="26">
        <v>69.669955192796934</v>
      </c>
      <c r="F9" s="26">
        <v>399.99423585613323</v>
      </c>
      <c r="G9" s="26">
        <v>3034.999473134093</v>
      </c>
      <c r="H9" s="26">
        <v>98.950179075494646</v>
      </c>
      <c r="I9" s="26">
        <v>1804.6904113435398</v>
      </c>
      <c r="K9" s="26">
        <v>59.230050844903886</v>
      </c>
      <c r="L9" s="26">
        <v>58.000012144840625</v>
      </c>
      <c r="M9" s="26">
        <v>1804.6904113435398</v>
      </c>
      <c r="N9" s="26">
        <v>41.59995156742535</v>
      </c>
      <c r="O9" s="26">
        <v>78.629985138244521</v>
      </c>
      <c r="P9" s="26">
        <v>42.020140438871472</v>
      </c>
      <c r="Q9" s="26">
        <v>73.090974232973721</v>
      </c>
      <c r="R9" s="26">
        <v>35.461238680603209</v>
      </c>
      <c r="S9" s="26">
        <v>19.109988072378385</v>
      </c>
    </row>
    <row r="10" spans="1:19">
      <c r="A10" s="10">
        <v>40086</v>
      </c>
      <c r="B10" s="26">
        <v>40.100032101529024</v>
      </c>
      <c r="C10" s="26">
        <v>776.99189310914278</v>
      </c>
      <c r="D10" s="26">
        <v>24.770021154427319</v>
      </c>
      <c r="E10" s="26">
        <v>67.949965390841257</v>
      </c>
      <c r="F10" s="26">
        <v>356.99028781238894</v>
      </c>
      <c r="G10" s="26">
        <v>3057.9986675894497</v>
      </c>
      <c r="H10" s="26">
        <v>94.500231962243049</v>
      </c>
      <c r="I10" s="26">
        <v>1754.3687977938985</v>
      </c>
      <c r="K10" s="26">
        <v>58.319372904339559</v>
      </c>
      <c r="L10" s="26">
        <v>57.480080032441158</v>
      </c>
      <c r="M10" s="26">
        <v>1754.3687977938985</v>
      </c>
      <c r="N10" s="26">
        <v>40.100032101529024</v>
      </c>
      <c r="O10" s="26">
        <v>75.859487156274767</v>
      </c>
      <c r="P10" s="26">
        <v>36.661124764890282</v>
      </c>
      <c r="Q10" s="26">
        <v>73.319567218243506</v>
      </c>
      <c r="R10" s="26">
        <v>35.819377045994251</v>
      </c>
      <c r="S10" s="26">
        <v>20.834771856929713</v>
      </c>
    </row>
    <row r="11" spans="1:19">
      <c r="A11" s="10">
        <v>40056</v>
      </c>
      <c r="B11" s="26">
        <v>35.500049067878464</v>
      </c>
      <c r="C11" s="26">
        <v>760.98551268578285</v>
      </c>
      <c r="D11" s="26">
        <v>23.250468419462077</v>
      </c>
      <c r="E11" s="26">
        <v>68.679991546039261</v>
      </c>
      <c r="F11" s="26">
        <v>345.99399897350861</v>
      </c>
      <c r="G11" s="26">
        <v>2853.00015671247</v>
      </c>
      <c r="H11" s="26">
        <v>92.800162518245159</v>
      </c>
      <c r="I11" s="26">
        <v>1657.6703938327571</v>
      </c>
      <c r="K11" s="26">
        <v>58.587155213581788</v>
      </c>
      <c r="L11" s="26">
        <v>53.699027877555324</v>
      </c>
      <c r="M11" s="26">
        <v>1657.6703938327571</v>
      </c>
      <c r="N11" s="26">
        <v>35.500049067878464</v>
      </c>
      <c r="O11" s="26">
        <v>72.299189015880216</v>
      </c>
      <c r="P11" s="26">
        <v>35.445302821316609</v>
      </c>
      <c r="Q11" s="26">
        <v>71.630591618507381</v>
      </c>
      <c r="R11" s="26">
        <v>30.736516024803979</v>
      </c>
      <c r="S11" s="26">
        <v>19.678388940953909</v>
      </c>
    </row>
    <row r="12" spans="1:19">
      <c r="A12" s="10">
        <v>40025</v>
      </c>
      <c r="B12" s="26">
        <v>35.339965656222141</v>
      </c>
      <c r="C12" s="26">
        <v>714.49669719261374</v>
      </c>
      <c r="D12" s="26">
        <v>22.030704140223634</v>
      </c>
      <c r="E12" s="26">
        <v>60.809974220264436</v>
      </c>
      <c r="F12" s="26">
        <v>357.9884124916104</v>
      </c>
      <c r="G12" s="26">
        <v>2831.8797830985955</v>
      </c>
      <c r="H12" s="26">
        <v>92.750142424495763</v>
      </c>
      <c r="I12" s="26">
        <v>1559.0006176903385</v>
      </c>
      <c r="K12" s="26">
        <v>60.490761856362496</v>
      </c>
      <c r="L12" s="26">
        <v>55.08834239393336</v>
      </c>
      <c r="M12" s="26">
        <v>1559.0006176903385</v>
      </c>
      <c r="N12" s="26">
        <v>35.339965656222141</v>
      </c>
      <c r="O12" s="26">
        <v>72.040632341292323</v>
      </c>
      <c r="P12" s="26">
        <v>36.028957993730401</v>
      </c>
      <c r="Q12" s="26">
        <v>69.559539171963195</v>
      </c>
      <c r="R12" s="26">
        <v>26.417580093652635</v>
      </c>
      <c r="S12" s="26">
        <v>20.097048459785793</v>
      </c>
    </row>
    <row r="13" spans="1:19">
      <c r="A13" s="10">
        <v>39994</v>
      </c>
      <c r="B13" s="26">
        <v>33.450015378089859</v>
      </c>
      <c r="C13" s="26">
        <v>665.48491217534911</v>
      </c>
      <c r="D13" s="26">
        <v>19.209882139619221</v>
      </c>
      <c r="E13" s="26">
        <v>53.27499898564583</v>
      </c>
      <c r="F13" s="26">
        <v>335.48831379051677</v>
      </c>
      <c r="G13" s="26">
        <v>2723.5667729853226</v>
      </c>
      <c r="H13" s="26">
        <v>81.000023469499325</v>
      </c>
      <c r="I13" s="26">
        <v>1405.0738682931294</v>
      </c>
      <c r="K13" s="26">
        <v>54.895684950572409</v>
      </c>
      <c r="L13" s="26">
        <v>50.30848642350913</v>
      </c>
      <c r="M13" s="26">
        <v>1405.0738682931294</v>
      </c>
      <c r="N13" s="26">
        <v>33.450015378089859</v>
      </c>
      <c r="O13" s="26">
        <v>69.931028026102396</v>
      </c>
      <c r="P13" s="26">
        <v>32.301144827586199</v>
      </c>
      <c r="Q13" s="26">
        <v>59.281671992826467</v>
      </c>
      <c r="R13" s="26">
        <v>25.379732342955709</v>
      </c>
      <c r="S13" s="26">
        <v>18.643419273376288</v>
      </c>
    </row>
    <row r="14" spans="1:19">
      <c r="A14" s="10">
        <v>39962</v>
      </c>
      <c r="B14" s="26">
        <v>34.650037202645102</v>
      </c>
      <c r="C14" s="26">
        <v>671.23397387779607</v>
      </c>
      <c r="D14" s="26">
        <v>19.050619522514353</v>
      </c>
      <c r="E14" s="26">
        <v>55.789963888991508</v>
      </c>
      <c r="F14" s="26">
        <v>334.49018911129531</v>
      </c>
      <c r="G14" s="26">
        <v>2637.9019426673453</v>
      </c>
      <c r="H14" s="26">
        <v>87.250080214247632</v>
      </c>
      <c r="I14" s="26">
        <v>1430.7283842697639</v>
      </c>
      <c r="K14" s="26">
        <v>51.562348212256389</v>
      </c>
      <c r="L14" s="26">
        <v>51.135435577795953</v>
      </c>
      <c r="M14" s="26">
        <v>1430.7283842697639</v>
      </c>
      <c r="N14" s="26">
        <v>34.650037202645102</v>
      </c>
      <c r="O14" s="26">
        <v>65.195821583493668</v>
      </c>
      <c r="P14" s="26">
        <v>32.70742946708463</v>
      </c>
      <c r="Q14" s="26">
        <v>56.322372517805441</v>
      </c>
      <c r="R14" s="26">
        <v>26.847301808066764</v>
      </c>
      <c r="S14" s="26">
        <v>16.905216914503427</v>
      </c>
    </row>
    <row r="15" spans="1:19">
      <c r="A15" s="10">
        <v>39933</v>
      </c>
      <c r="B15" s="26">
        <v>30.138117295773167</v>
      </c>
      <c r="C15" s="26">
        <v>697.62175349046674</v>
      </c>
      <c r="D15" s="26">
        <v>18.659957691145362</v>
      </c>
      <c r="E15" s="26">
        <v>54.219994343840021</v>
      </c>
      <c r="F15" s="26">
        <v>337.38305894429305</v>
      </c>
      <c r="G15" s="26">
        <v>2626.0858373055094</v>
      </c>
      <c r="H15" s="26">
        <v>78.499939397251865</v>
      </c>
      <c r="I15" s="26">
        <v>1274.079478241923</v>
      </c>
      <c r="K15" s="26">
        <v>55.111904755824419</v>
      </c>
      <c r="L15" s="26">
        <v>48.674182291999031</v>
      </c>
      <c r="M15" s="26">
        <v>1274.079478241923</v>
      </c>
      <c r="N15" s="26">
        <v>30.138117295773167</v>
      </c>
      <c r="O15" s="26">
        <v>58.325353475915676</v>
      </c>
      <c r="P15" s="26">
        <v>29.56327147335422</v>
      </c>
      <c r="Q15" s="26">
        <v>56.322045956397915</v>
      </c>
      <c r="R15" s="26">
        <v>27.996624557397165</v>
      </c>
      <c r="S15" s="26">
        <v>17.540859749956862</v>
      </c>
    </row>
    <row r="16" spans="1:19">
      <c r="A16" s="10">
        <v>39903</v>
      </c>
      <c r="B16" s="26">
        <v>32.801919066028617</v>
      </c>
      <c r="C16" s="26">
        <v>549.67647500375313</v>
      </c>
      <c r="D16" s="26">
        <v>18.373284980356601</v>
      </c>
      <c r="E16" s="26">
        <v>50.362357589216245</v>
      </c>
      <c r="F16" s="26">
        <v>247.02739942358556</v>
      </c>
      <c r="G16" s="26">
        <v>2578.8214158581673</v>
      </c>
      <c r="H16" s="26">
        <v>59.386126150166248</v>
      </c>
      <c r="I16" s="26">
        <v>1266.3928590479297</v>
      </c>
      <c r="K16" s="26">
        <v>50.203652865420601</v>
      </c>
      <c r="L16" s="26">
        <v>45.952962950002373</v>
      </c>
      <c r="M16" s="26">
        <v>1266.3928590479297</v>
      </c>
      <c r="N16" s="26">
        <v>32.801919066028617</v>
      </c>
      <c r="O16" s="26">
        <v>57.875544189204504</v>
      </c>
      <c r="P16" s="26">
        <v>24.372530407523502</v>
      </c>
      <c r="Q16" s="26">
        <v>48.616829545768766</v>
      </c>
      <c r="R16" s="26">
        <v>21.762224584120354</v>
      </c>
      <c r="S16" s="26">
        <v>12.859814947101221</v>
      </c>
    </row>
    <row r="17" spans="1:19">
      <c r="A17" s="10">
        <v>39871</v>
      </c>
      <c r="B17" s="26">
        <v>32.053339362491279</v>
      </c>
      <c r="C17" s="26">
        <v>630.24605915027757</v>
      </c>
      <c r="D17" s="26">
        <v>16.466817769718947</v>
      </c>
      <c r="E17" s="26">
        <v>49.895669888578503</v>
      </c>
      <c r="F17" s="26">
        <v>208.59114058983766</v>
      </c>
      <c r="G17" s="26">
        <v>2652.6713306945126</v>
      </c>
      <c r="H17" s="26">
        <v>55.82303836780887</v>
      </c>
      <c r="I17" s="26">
        <v>1314.4350951668814</v>
      </c>
      <c r="K17" s="26">
        <v>47.395132066509518</v>
      </c>
      <c r="L17" s="26">
        <v>47.006805186464476</v>
      </c>
      <c r="M17" s="26">
        <v>1314.4350951668814</v>
      </c>
      <c r="N17" s="26">
        <v>32.053339362491279</v>
      </c>
      <c r="O17" s="26">
        <v>59.053055410961505</v>
      </c>
      <c r="P17" s="26">
        <v>22.394166771159867</v>
      </c>
      <c r="Q17" s="26">
        <v>44.451538792745893</v>
      </c>
      <c r="R17" s="26">
        <v>19.208272527953067</v>
      </c>
      <c r="S17" s="26">
        <v>11.277069256664507</v>
      </c>
    </row>
    <row r="18" spans="1:19">
      <c r="A18" s="10">
        <v>39843</v>
      </c>
      <c r="B18" s="26">
        <v>37.264244165948817</v>
      </c>
      <c r="C18" s="26">
        <v>733.64644948205955</v>
      </c>
      <c r="D18" s="26">
        <v>17.789634330613474</v>
      </c>
      <c r="E18" s="26">
        <v>50.654037402114838</v>
      </c>
      <c r="F18" s="26">
        <v>190.79407003829598</v>
      </c>
      <c r="G18" s="26">
        <v>2586.682359423241</v>
      </c>
      <c r="H18" s="26">
        <v>62.23665775040029</v>
      </c>
      <c r="I18" s="26">
        <v>1470.0917323147262</v>
      </c>
      <c r="K18" s="26">
        <v>48.906645589823867</v>
      </c>
      <c r="L18" s="26">
        <v>53.18396310850283</v>
      </c>
      <c r="M18" s="26">
        <v>1470.0917323147262</v>
      </c>
      <c r="N18" s="26">
        <v>37.264244165948817</v>
      </c>
      <c r="O18" s="26">
        <v>63.822099807627048</v>
      </c>
      <c r="P18" s="26">
        <v>25.953705329153593</v>
      </c>
      <c r="Q18" s="26">
        <v>52.033641552736896</v>
      </c>
      <c r="R18" s="26">
        <v>23.0977083649659</v>
      </c>
      <c r="S18" s="26">
        <v>13.755032648041229</v>
      </c>
    </row>
    <row r="19" spans="1:19">
      <c r="A19" s="10">
        <v>39813</v>
      </c>
      <c r="B19" s="26">
        <v>40.958669150580072</v>
      </c>
      <c r="C19" s="26">
        <v>773.72444077465821</v>
      </c>
      <c r="D19" s="26">
        <v>18.480084617709274</v>
      </c>
      <c r="E19" s="26">
        <v>60.570914862680681</v>
      </c>
      <c r="F19" s="26">
        <v>216.76222906549799</v>
      </c>
      <c r="G19" s="26">
        <v>2492.8846979136674</v>
      </c>
      <c r="H19" s="26">
        <v>63.424558259013274</v>
      </c>
      <c r="I19" s="26">
        <v>1517.1732276500779</v>
      </c>
      <c r="K19" s="26">
        <v>53.673606872617036</v>
      </c>
      <c r="L19" s="26">
        <v>59.910881221400444</v>
      </c>
      <c r="M19" s="26">
        <v>1517.1732276500779</v>
      </c>
      <c r="N19" s="26">
        <v>40.958669150580072</v>
      </c>
      <c r="O19" s="26">
        <v>66.829339519444787</v>
      </c>
      <c r="P19" s="26">
        <v>30.610818808777417</v>
      </c>
      <c r="Q19" s="26">
        <v>55.661085667560734</v>
      </c>
      <c r="R19" s="26">
        <v>31.20058888193816</v>
      </c>
      <c r="S19" s="26">
        <v>15.862096705486055</v>
      </c>
    </row>
    <row r="20" spans="1:19">
      <c r="A20" s="10">
        <v>39780</v>
      </c>
      <c r="B20" s="26">
        <v>42.290483783869625</v>
      </c>
      <c r="C20" s="26">
        <v>740.18135415102813</v>
      </c>
      <c r="D20" s="26">
        <v>18.674947113931697</v>
      </c>
      <c r="E20" s="26">
        <v>61.893180935955208</v>
      </c>
      <c r="F20" s="26">
        <v>211.94077934383509</v>
      </c>
      <c r="G20" s="26">
        <v>2669.8413020324401</v>
      </c>
      <c r="H20" s="26">
        <v>61.999139023025855</v>
      </c>
      <c r="I20" s="26">
        <v>1434.5405122329614</v>
      </c>
      <c r="K20" s="26">
        <v>57.151349777697185</v>
      </c>
      <c r="L20" s="26">
        <v>62.362899035205636</v>
      </c>
      <c r="M20" s="26">
        <v>1434.5405122329614</v>
      </c>
      <c r="N20" s="26">
        <v>42.290483783869625</v>
      </c>
      <c r="O20" s="26">
        <v>63.445915959413092</v>
      </c>
      <c r="P20" s="26">
        <v>27.584907836990585</v>
      </c>
      <c r="Q20" s="26">
        <v>64.744717779366624</v>
      </c>
      <c r="R20" s="26">
        <v>29.206671262245596</v>
      </c>
      <c r="S20" s="26">
        <v>17.467007892765007</v>
      </c>
    </row>
    <row r="21" spans="1:19">
      <c r="A21" s="10">
        <v>39752</v>
      </c>
      <c r="B21" s="26">
        <v>41.221133494152383</v>
      </c>
      <c r="C21" s="26">
        <v>735.05269479057176</v>
      </c>
      <c r="D21" s="26">
        <v>18.664641885766088</v>
      </c>
      <c r="E21" s="26">
        <v>57.377079955937681</v>
      </c>
      <c r="F21" s="26">
        <v>229.7378498953768</v>
      </c>
      <c r="G21" s="26">
        <v>2523.8275326082485</v>
      </c>
      <c r="H21" s="26">
        <v>53.922581677072579</v>
      </c>
      <c r="I21" s="26">
        <v>1322.8950188790839</v>
      </c>
      <c r="K21" s="26">
        <v>58.745269840621269</v>
      </c>
      <c r="L21" s="26">
        <v>62.546984456662479</v>
      </c>
      <c r="M21" s="26">
        <v>1322.8950188790839</v>
      </c>
      <c r="N21" s="26">
        <v>41.221133494152383</v>
      </c>
      <c r="O21" s="26">
        <v>61.193646863566094</v>
      </c>
      <c r="P21" s="26">
        <v>34.937447021943562</v>
      </c>
      <c r="Q21" s="26">
        <v>61.675693671416106</v>
      </c>
      <c r="R21" s="26">
        <v>32.888005660457573</v>
      </c>
      <c r="S21" s="26">
        <v>17.398076179491049</v>
      </c>
    </row>
    <row r="22" spans="1:19">
      <c r="A22" s="10">
        <v>39721</v>
      </c>
      <c r="B22" s="26">
        <v>43.748829863764684</v>
      </c>
      <c r="C22" s="26">
        <v>866.86751238552756</v>
      </c>
      <c r="D22" s="26">
        <v>21.116349350256872</v>
      </c>
      <c r="E22" s="26">
        <v>67.32801428210675</v>
      </c>
      <c r="F22" s="26">
        <v>305.18930869754024</v>
      </c>
      <c r="G22" s="26">
        <v>2621.4923047795173</v>
      </c>
      <c r="H22" s="26">
        <v>68.650277132991718</v>
      </c>
      <c r="I22" s="26">
        <v>1442.2971168717031</v>
      </c>
      <c r="K22" s="26">
        <v>60.052091127551492</v>
      </c>
      <c r="L22" s="26">
        <v>67.081226793576818</v>
      </c>
      <c r="M22" s="26">
        <v>1442.2971168717031</v>
      </c>
      <c r="N22" s="26">
        <v>43.748829863764684</v>
      </c>
      <c r="O22" s="26">
        <v>72.973097280374205</v>
      </c>
      <c r="P22" s="26">
        <v>48.38425579937303</v>
      </c>
      <c r="Q22" s="26">
        <v>65.521933929283875</v>
      </c>
      <c r="R22" s="26">
        <v>41.7720976489666</v>
      </c>
      <c r="S22" s="26">
        <v>20.464767094619251</v>
      </c>
    </row>
    <row r="23" spans="1:19">
      <c r="A23" s="10">
        <v>39689</v>
      </c>
      <c r="B23" s="26">
        <v>38.635044630094328</v>
      </c>
      <c r="C23" s="26">
        <v>855.24530851223528</v>
      </c>
      <c r="D23" s="26">
        <v>23.187700211544268</v>
      </c>
      <c r="E23" s="26">
        <v>66.02520927489121</v>
      </c>
      <c r="F23" s="26">
        <v>359.49405819416461</v>
      </c>
      <c r="G23" s="26">
        <v>2687.2480595308834</v>
      </c>
      <c r="H23" s="26">
        <v>69.838177641604702</v>
      </c>
      <c r="I23" s="26">
        <v>1399.6534609511107</v>
      </c>
      <c r="K23" s="26">
        <v>56.613136933932253</v>
      </c>
      <c r="L23" s="26">
        <v>67.158230661399784</v>
      </c>
      <c r="M23" s="26">
        <v>1399.6534609511107</v>
      </c>
      <c r="N23" s="26">
        <v>38.635044630094328</v>
      </c>
      <c r="O23" s="26">
        <v>73.631635924710523</v>
      </c>
      <c r="P23" s="26">
        <v>48.24781692789967</v>
      </c>
      <c r="Q23" s="26">
        <v>68.677823371636919</v>
      </c>
      <c r="R23" s="26">
        <v>45.303173500312781</v>
      </c>
      <c r="S23" s="26">
        <v>25.563825336802402</v>
      </c>
    </row>
    <row r="24" spans="1:19">
      <c r="A24" s="10">
        <v>39660</v>
      </c>
      <c r="B24" s="26">
        <v>40.491960454204857</v>
      </c>
      <c r="C24" s="26">
        <v>797.92013211229528</v>
      </c>
      <c r="D24" s="26">
        <v>23.89782411604714</v>
      </c>
      <c r="E24" s="26">
        <v>65.52937721076222</v>
      </c>
      <c r="F24" s="26">
        <v>378.71218761103859</v>
      </c>
      <c r="G24" s="26">
        <v>2640.5559704614716</v>
      </c>
      <c r="H24" s="26">
        <v>65.562226805383219</v>
      </c>
      <c r="I24" s="26">
        <v>1315.3140707774082</v>
      </c>
      <c r="K24" s="26">
        <v>52.206645845197556</v>
      </c>
      <c r="L24" s="26">
        <v>63.02885144801494</v>
      </c>
      <c r="M24" s="26">
        <v>1315.3140707774082</v>
      </c>
      <c r="N24" s="26">
        <v>40.491960454204857</v>
      </c>
      <c r="O24" s="26">
        <v>71.927219418354667</v>
      </c>
      <c r="P24" s="26">
        <v>42.750846394984308</v>
      </c>
      <c r="Q24" s="26">
        <v>67.043056965550491</v>
      </c>
      <c r="R24" s="26">
        <v>40.982242986680916</v>
      </c>
      <c r="S24" s="26">
        <v>24.514592221705225</v>
      </c>
    </row>
    <row r="25" spans="1:19">
      <c r="A25" s="10">
        <v>39629</v>
      </c>
      <c r="B25" s="26">
        <v>45.508539866249841</v>
      </c>
      <c r="C25" s="26">
        <v>850.57161086923884</v>
      </c>
      <c r="D25" s="26">
        <v>23.148352976730127</v>
      </c>
      <c r="E25" s="26">
        <v>67.182197993456072</v>
      </c>
      <c r="F25" s="26">
        <v>372.46967902404339</v>
      </c>
      <c r="G25" s="26">
        <v>2433.0979772036535</v>
      </c>
      <c r="H25" s="26">
        <v>81.002785315166477</v>
      </c>
      <c r="I25" s="26">
        <v>1354.167079415864</v>
      </c>
      <c r="K25" s="26">
        <v>49.581319924511519</v>
      </c>
      <c r="L25" s="26">
        <v>58.16949553625647</v>
      </c>
      <c r="M25" s="26">
        <v>1354.167079415864</v>
      </c>
      <c r="N25" s="26">
        <v>45.508539866249841</v>
      </c>
      <c r="O25" s="26">
        <v>66.540539398740165</v>
      </c>
      <c r="P25" s="26">
        <v>45.029375548589321</v>
      </c>
      <c r="Q25" s="26">
        <v>66.280862640379553</v>
      </c>
      <c r="R25" s="26">
        <v>40.907778574074861</v>
      </c>
      <c r="S25" s="26">
        <v>21.946227398140088</v>
      </c>
    </row>
    <row r="26" spans="1:19">
      <c r="A26" s="10">
        <v>39598</v>
      </c>
      <c r="B26" s="26">
        <v>49.047280282971791</v>
      </c>
      <c r="C26" s="26">
        <v>940.94355201921621</v>
      </c>
      <c r="D26" s="26">
        <v>28.079873073436083</v>
      </c>
      <c r="E26" s="26">
        <v>76.04907536318423</v>
      </c>
      <c r="F26" s="26">
        <v>409.48487899245902</v>
      </c>
      <c r="G26" s="26">
        <v>2843.2342149414349</v>
      </c>
      <c r="H26" s="26">
        <v>91.454836806604931</v>
      </c>
      <c r="I26" s="26">
        <v>1583.4934445766694</v>
      </c>
      <c r="K26" s="26">
        <v>54.264005332202863</v>
      </c>
      <c r="L26" s="26">
        <v>63.181985557931931</v>
      </c>
      <c r="M26" s="26">
        <v>1583.4934445766694</v>
      </c>
      <c r="N26" s="26">
        <v>49.047280282971791</v>
      </c>
      <c r="O26" s="26">
        <v>71.605696880540179</v>
      </c>
      <c r="P26" s="26">
        <v>46.145142319749198</v>
      </c>
      <c r="Q26" s="26">
        <v>73.872109119781342</v>
      </c>
      <c r="R26" s="26">
        <v>47.644370091891339</v>
      </c>
      <c r="S26" s="26">
        <v>24.322756307330692</v>
      </c>
    </row>
    <row r="27" spans="1:19">
      <c r="A27" s="10">
        <v>39568</v>
      </c>
      <c r="B27" s="26">
        <v>52.646828245608447</v>
      </c>
      <c r="C27" s="26">
        <v>980.07025972076246</v>
      </c>
      <c r="D27" s="26">
        <v>25.103535811423388</v>
      </c>
      <c r="E27" s="26">
        <v>74.094844234562288</v>
      </c>
      <c r="F27" s="26">
        <v>429.00752102333269</v>
      </c>
      <c r="G27" s="26">
        <v>2808.8169300523464</v>
      </c>
      <c r="H27" s="26">
        <v>95.96799949846006</v>
      </c>
      <c r="I27" s="26">
        <v>1579.9092890028005</v>
      </c>
      <c r="K27" s="26">
        <v>50.341204802047052</v>
      </c>
      <c r="L27" s="26">
        <v>64.13848092745414</v>
      </c>
      <c r="M27" s="26">
        <v>1579.9092890028005</v>
      </c>
      <c r="N27" s="26">
        <v>52.646828245608447</v>
      </c>
      <c r="O27" s="26">
        <v>68.081219870996961</v>
      </c>
      <c r="P27" s="26">
        <v>44.215290282131654</v>
      </c>
      <c r="Q27" s="26">
        <v>72.765392509668089</v>
      </c>
      <c r="R27" s="26">
        <v>44.513097217751486</v>
      </c>
      <c r="S27" s="26">
        <v>22.572179041027972</v>
      </c>
    </row>
    <row r="28" spans="1:19">
      <c r="A28" s="10">
        <v>39538</v>
      </c>
      <c r="B28" s="26">
        <v>50.977078910341795</v>
      </c>
      <c r="C28" s="26">
        <v>915.34161537306682</v>
      </c>
      <c r="D28" s="26">
        <v>25.59818676337262</v>
      </c>
      <c r="E28" s="26">
        <v>76.781935654216056</v>
      </c>
      <c r="F28" s="26">
        <v>368.7140234513796</v>
      </c>
      <c r="G28" s="26">
        <v>2668.2801792053187</v>
      </c>
      <c r="H28" s="26">
        <v>98.848297657551115</v>
      </c>
      <c r="I28" s="26">
        <v>1577.1244226419731</v>
      </c>
      <c r="K28" s="26">
        <v>53.412055681681764</v>
      </c>
      <c r="L28" s="26">
        <v>66.642541873969506</v>
      </c>
      <c r="M28" s="26">
        <v>1577.1244226419731</v>
      </c>
      <c r="N28" s="26">
        <v>50.977078910341795</v>
      </c>
      <c r="O28" s="26">
        <v>74.634131794349528</v>
      </c>
      <c r="P28" s="26">
        <v>44.44723636363635</v>
      </c>
      <c r="Q28" s="26">
        <v>74.8945728867523</v>
      </c>
      <c r="R28" s="26">
        <v>45.492215595410897</v>
      </c>
      <c r="S28" s="26">
        <v>19.899795417259234</v>
      </c>
    </row>
    <row r="29" spans="1:19">
      <c r="A29" s="10">
        <v>39507</v>
      </c>
      <c r="B29" s="26">
        <v>50.794742524435819</v>
      </c>
      <c r="C29" s="26">
        <v>958.27345743882256</v>
      </c>
      <c r="D29" s="26">
        <v>25.59818676337262</v>
      </c>
      <c r="E29" s="26">
        <v>75.140168001274162</v>
      </c>
      <c r="F29" s="26">
        <v>386.95094555647654</v>
      </c>
      <c r="G29" s="26">
        <v>2609.9623656066474</v>
      </c>
      <c r="H29" s="26">
        <v>93.141097022267132</v>
      </c>
      <c r="I29" s="26">
        <v>1481.5135647752131</v>
      </c>
      <c r="K29" s="26">
        <v>54.873720258540303</v>
      </c>
      <c r="L29" s="26">
        <v>62.942861715551388</v>
      </c>
      <c r="M29" s="26">
        <v>1481.5135647752131</v>
      </c>
      <c r="N29" s="26">
        <v>50.794742524435819</v>
      </c>
      <c r="O29" s="26">
        <v>72.890671494851219</v>
      </c>
      <c r="P29" s="26">
        <v>41.277306583072082</v>
      </c>
      <c r="Q29" s="26">
        <v>74.184954948193408</v>
      </c>
      <c r="R29" s="26">
        <v>47.027379244583997</v>
      </c>
      <c r="S29" s="26">
        <v>22.181300940884011</v>
      </c>
    </row>
    <row r="30" spans="1:19">
      <c r="A30" s="10">
        <v>39478</v>
      </c>
      <c r="B30" s="26">
        <v>49.518387823094017</v>
      </c>
      <c r="C30" s="26">
        <v>968.32397537907184</v>
      </c>
      <c r="D30" s="26">
        <v>26.800151103052279</v>
      </c>
      <c r="E30" s="26">
        <v>78.710092733166718</v>
      </c>
      <c r="F30" s="26">
        <v>324.322851277192</v>
      </c>
      <c r="G30" s="26">
        <v>2478.0391575534704</v>
      </c>
      <c r="H30" s="26">
        <v>92.684471871965897</v>
      </c>
      <c r="I30" s="26">
        <v>1534.4249862431407</v>
      </c>
      <c r="K30" s="26">
        <v>57.84409435547505</v>
      </c>
      <c r="L30" s="26">
        <v>62.219998826684908</v>
      </c>
      <c r="M30" s="26">
        <v>1534.4249862431407</v>
      </c>
      <c r="N30" s="26">
        <v>49.518387823094017</v>
      </c>
      <c r="O30" s="26">
        <v>73.283464448719428</v>
      </c>
      <c r="P30" s="26">
        <v>40.928629467084626</v>
      </c>
      <c r="Q30" s="26">
        <v>74.899144746457708</v>
      </c>
      <c r="R30" s="26">
        <v>47.421420094624388</v>
      </c>
      <c r="S30" s="26">
        <v>20.178205985219371</v>
      </c>
    </row>
    <row r="31" spans="1:19">
      <c r="A31" s="10">
        <v>39447</v>
      </c>
      <c r="B31" s="26">
        <v>50.737126296533638</v>
      </c>
      <c r="C31" s="26">
        <v>996.61432217384743</v>
      </c>
      <c r="D31" s="26">
        <v>33.284950135992744</v>
      </c>
      <c r="E31" s="26">
        <v>93.524309678997795</v>
      </c>
      <c r="F31" s="26">
        <v>386.0035729795884</v>
      </c>
      <c r="G31" s="26">
        <v>2756.1094016136421</v>
      </c>
      <c r="H31" s="26">
        <v>104.5554982928351</v>
      </c>
      <c r="I31" s="26">
        <v>1754.4238853469421</v>
      </c>
      <c r="K31" s="26">
        <v>61.049070056667389</v>
      </c>
      <c r="L31" s="26">
        <v>69.475460505595905</v>
      </c>
      <c r="M31" s="26">
        <v>1754.4238853469421</v>
      </c>
      <c r="N31" s="26">
        <v>50.737126296533638</v>
      </c>
      <c r="O31" s="26">
        <v>74.327111236845113</v>
      </c>
      <c r="P31" s="26">
        <v>42.276342319749205</v>
      </c>
      <c r="Q31" s="26">
        <v>79.290742554897676</v>
      </c>
      <c r="R31" s="26">
        <v>48.69529343884944</v>
      </c>
      <c r="S31" s="26">
        <v>21.820788577445445</v>
      </c>
    </row>
    <row r="32" spans="1:19">
      <c r="A32" s="10">
        <v>39416</v>
      </c>
      <c r="B32" s="26">
        <v>52.704530725348782</v>
      </c>
      <c r="C32" s="26">
        <v>992.97462843416872</v>
      </c>
      <c r="D32" s="26">
        <v>32.865246297975212</v>
      </c>
      <c r="E32" s="26">
        <v>90.613038114887871</v>
      </c>
      <c r="F32" s="26">
        <v>363.11437482727291</v>
      </c>
      <c r="G32" s="26">
        <v>2733.40946202949</v>
      </c>
      <c r="H32" s="26">
        <v>104.09887314253388</v>
      </c>
      <c r="I32" s="26">
        <v>1656.0278146567571</v>
      </c>
      <c r="K32" s="26">
        <v>60.777393298483304</v>
      </c>
      <c r="L32" s="26">
        <v>70.024347070726222</v>
      </c>
      <c r="M32" s="26">
        <v>1656.0278146567571</v>
      </c>
      <c r="N32" s="26">
        <v>52.704530725348782</v>
      </c>
      <c r="O32" s="26">
        <v>76.348340236128436</v>
      </c>
      <c r="P32" s="26">
        <v>42.964600626959239</v>
      </c>
      <c r="Q32" s="26">
        <v>78.293750577713908</v>
      </c>
      <c r="R32" s="26">
        <v>47.372220393438241</v>
      </c>
      <c r="S32" s="26">
        <v>24.581237807502177</v>
      </c>
    </row>
    <row r="33" spans="1:19">
      <c r="A33" s="10">
        <v>39386</v>
      </c>
      <c r="B33" s="26">
        <v>52.43576999758956</v>
      </c>
      <c r="C33" s="26">
        <v>1039.5461642396033</v>
      </c>
      <c r="D33" s="26">
        <v>30.443517679057109</v>
      </c>
      <c r="E33" s="26">
        <v>86.51813695537507</v>
      </c>
      <c r="F33" s="26">
        <v>358.90195033360953</v>
      </c>
      <c r="G33" s="26">
        <v>2637.8829045840876</v>
      </c>
      <c r="H33" s="26">
        <v>102.27267941306968</v>
      </c>
      <c r="I33" s="26">
        <v>1493.3670896325143</v>
      </c>
      <c r="K33" s="26">
        <v>58.613481688428735</v>
      </c>
      <c r="L33" s="26">
        <v>65.785015819169516</v>
      </c>
      <c r="M33" s="26">
        <v>1493.3670896325143</v>
      </c>
      <c r="N33" s="26">
        <v>52.43576999758956</v>
      </c>
      <c r="O33" s="26">
        <v>72.715904039832552</v>
      </c>
      <c r="P33" s="26">
        <v>42.026204388714724</v>
      </c>
      <c r="Q33" s="26">
        <v>80.737083028840317</v>
      </c>
      <c r="R33" s="26">
        <v>52.635923559528941</v>
      </c>
      <c r="S33" s="26">
        <v>28.605219754413341</v>
      </c>
    </row>
    <row r="34" spans="1:19">
      <c r="A34" s="10">
        <v>39353</v>
      </c>
      <c r="B34" s="26">
        <v>50.24773336671791</v>
      </c>
      <c r="C34" s="26">
        <v>982.92411049391944</v>
      </c>
      <c r="D34" s="26">
        <v>31.587398005439702</v>
      </c>
      <c r="E34" s="26">
        <v>87.816265638464785</v>
      </c>
      <c r="F34" s="26">
        <v>365.44897153460442</v>
      </c>
      <c r="G34" s="26">
        <v>2716.3858459566054</v>
      </c>
      <c r="H34" s="26">
        <v>109.80607377781786</v>
      </c>
      <c r="I34" s="26">
        <v>1419.8473799243859</v>
      </c>
      <c r="K34" s="26">
        <v>56.763151107172646</v>
      </c>
      <c r="L34" s="26">
        <v>66.232561799741887</v>
      </c>
      <c r="M34" s="26">
        <v>1419.8473799243859</v>
      </c>
      <c r="N34" s="26">
        <v>50.24773336671791</v>
      </c>
      <c r="O34" s="26">
        <v>67.666116178190222</v>
      </c>
      <c r="P34" s="26">
        <v>40.648171786833842</v>
      </c>
      <c r="Q34" s="26">
        <v>87.4867807610418</v>
      </c>
      <c r="R34" s="26">
        <v>51.835874364565043</v>
      </c>
      <c r="S34" s="26">
        <v>28.78517774559214</v>
      </c>
    </row>
    <row r="35" spans="1:19">
      <c r="A35" s="10">
        <v>39325</v>
      </c>
      <c r="B35" s="26">
        <v>47.435923442150902</v>
      </c>
      <c r="C35" s="26">
        <v>996.61432217384743</v>
      </c>
      <c r="D35" s="26">
        <v>32.903656693865209</v>
      </c>
      <c r="E35" s="26">
        <v>82.070007999772301</v>
      </c>
      <c r="F35" s="26">
        <v>353.30230170950279</v>
      </c>
      <c r="G35" s="26">
        <v>2552.7600646988494</v>
      </c>
      <c r="H35" s="26">
        <v>109.121136052366</v>
      </c>
      <c r="I35" s="26">
        <v>1436.3892366546302</v>
      </c>
      <c r="K35" s="26">
        <v>55.655725606065609</v>
      </c>
      <c r="L35" s="26">
        <v>61.496262312089485</v>
      </c>
      <c r="M35" s="26">
        <v>1436.3892366546302</v>
      </c>
      <c r="N35" s="26">
        <v>47.435923442150902</v>
      </c>
      <c r="O35" s="26">
        <v>62.922233337105382</v>
      </c>
      <c r="P35" s="26">
        <v>39.814378683385563</v>
      </c>
      <c r="Q35" s="26">
        <v>85.065327924219801</v>
      </c>
      <c r="R35" s="26">
        <v>54.354145556358596</v>
      </c>
      <c r="S35" s="26">
        <v>26.098679769574083</v>
      </c>
    </row>
    <row r="36" spans="1:19">
      <c r="A36" s="10">
        <v>39294</v>
      </c>
      <c r="B36" s="26">
        <v>49.134567143206823</v>
      </c>
      <c r="C36" s="26">
        <v>1035.9064704999246</v>
      </c>
      <c r="D36" s="26">
        <v>34.258325778180712</v>
      </c>
      <c r="E36" s="26">
        <v>80.571411442036151</v>
      </c>
      <c r="F36" s="26">
        <v>321.98825456986049</v>
      </c>
      <c r="G36" s="26">
        <v>2485.5699093620451</v>
      </c>
      <c r="H36" s="26">
        <v>109.80607377781786</v>
      </c>
      <c r="I36" s="26">
        <v>1424.4425133585303</v>
      </c>
      <c r="K36" s="26">
        <v>56.269958093175617</v>
      </c>
      <c r="L36" s="26">
        <v>58.247747440835084</v>
      </c>
      <c r="M36" s="26">
        <v>1424.4425133585303</v>
      </c>
      <c r="N36" s="26">
        <v>49.134567143206823</v>
      </c>
      <c r="O36" s="26">
        <v>62.618683338991396</v>
      </c>
      <c r="P36" s="26">
        <v>43.098007523510958</v>
      </c>
      <c r="Q36" s="26">
        <v>82.684695263338824</v>
      </c>
      <c r="R36" s="26">
        <v>55.392436547606749</v>
      </c>
      <c r="S36" s="26">
        <v>26.796992316951425</v>
      </c>
    </row>
    <row r="37" spans="1:19">
      <c r="A37" s="10">
        <v>39262</v>
      </c>
      <c r="B37" s="26">
        <v>50.602832184492229</v>
      </c>
      <c r="C37" s="26">
        <v>1105.3088124906167</v>
      </c>
      <c r="D37" s="26">
        <v>33.714959202175876</v>
      </c>
      <c r="E37" s="26">
        <v>83.807238794717108</v>
      </c>
      <c r="F37" s="26">
        <v>301.41673575743204</v>
      </c>
      <c r="G37" s="26">
        <v>2563.3613023728108</v>
      </c>
      <c r="H37" s="26">
        <v>105.01212344313636</v>
      </c>
      <c r="I37" s="26">
        <v>1484.1764763016274</v>
      </c>
      <c r="K37" s="26">
        <v>57.440629445098459</v>
      </c>
      <c r="L37" s="26">
        <v>57.296493825686561</v>
      </c>
      <c r="M37" s="26">
        <v>1484.1764763016274</v>
      </c>
      <c r="N37" s="26">
        <v>50.602832184492229</v>
      </c>
      <c r="O37" s="26">
        <v>61.205917769982307</v>
      </c>
      <c r="P37" s="26">
        <v>43.567963636363615</v>
      </c>
      <c r="Q37" s="26">
        <v>80.704100326679963</v>
      </c>
      <c r="R37" s="26">
        <v>60.034273220326632</v>
      </c>
      <c r="S37" s="26">
        <v>28.922593886329327</v>
      </c>
    </row>
    <row r="38" spans="1:19">
      <c r="A38" s="10">
        <v>39233</v>
      </c>
      <c r="B38" s="26">
        <v>51.168989250285421</v>
      </c>
      <c r="C38" s="26">
        <v>1064.2381774508328</v>
      </c>
      <c r="D38" s="26">
        <v>33.380507706255656</v>
      </c>
      <c r="E38" s="26">
        <v>84.284507269134494</v>
      </c>
      <c r="F38" s="26">
        <v>338.3473488886255</v>
      </c>
      <c r="G38" s="26">
        <v>2573.6710193968906</v>
      </c>
      <c r="H38" s="26">
        <v>109.34944862751662</v>
      </c>
      <c r="I38" s="26">
        <v>1432.7132684923536</v>
      </c>
      <c r="K38" s="26">
        <v>62.102440606461435</v>
      </c>
      <c r="L38" s="26">
        <v>59.506267705222093</v>
      </c>
      <c r="M38" s="26">
        <v>1432.7132684923536</v>
      </c>
      <c r="N38" s="26">
        <v>51.168989250285421</v>
      </c>
      <c r="O38" s="26">
        <v>63.197399117347551</v>
      </c>
      <c r="P38" s="26">
        <v>45.281029467084615</v>
      </c>
      <c r="Q38" s="26">
        <v>81.791876375156576</v>
      </c>
      <c r="R38" s="26">
        <v>58.580887452854832</v>
      </c>
      <c r="S38" s="26">
        <v>26.368045224473033</v>
      </c>
    </row>
    <row r="39" spans="1:19">
      <c r="A39" s="10">
        <v>39202</v>
      </c>
      <c r="B39" s="26">
        <v>50.813976684349292</v>
      </c>
      <c r="C39" s="26">
        <v>1038.6362408046837</v>
      </c>
      <c r="D39" s="26">
        <v>32.706920519794494</v>
      </c>
      <c r="E39" s="26">
        <v>82.982930387446956</v>
      </c>
      <c r="F39" s="26">
        <v>322.5296103280823</v>
      </c>
      <c r="G39" s="26">
        <v>2578.3573625787635</v>
      </c>
      <c r="H39" s="26">
        <v>105.77285848856432</v>
      </c>
      <c r="I39" s="26">
        <v>1419.0965954750309</v>
      </c>
      <c r="K39" s="26">
        <v>62.04698365352936</v>
      </c>
      <c r="L39" s="26">
        <v>60.30226554796905</v>
      </c>
      <c r="M39" s="26">
        <v>1419.0965954750309</v>
      </c>
      <c r="N39" s="26">
        <v>50.813976684349292</v>
      </c>
      <c r="O39" s="26">
        <v>63.933529553770164</v>
      </c>
      <c r="P39" s="26">
        <v>49.22562884012536</v>
      </c>
      <c r="Q39" s="26">
        <v>76.538809573657105</v>
      </c>
      <c r="R39" s="26">
        <v>55.825482566155081</v>
      </c>
      <c r="S39" s="26">
        <v>24.742409794630827</v>
      </c>
    </row>
    <row r="40" spans="1:19">
      <c r="A40" s="10">
        <v>39171</v>
      </c>
      <c r="B40" s="26">
        <v>48.549003413823833</v>
      </c>
      <c r="C40" s="26">
        <v>1010.1390932292444</v>
      </c>
      <c r="D40" s="26">
        <v>31.506829857963123</v>
      </c>
      <c r="E40" s="26">
        <v>76.965445949456708</v>
      </c>
      <c r="F40" s="26">
        <v>244.74355481858726</v>
      </c>
      <c r="G40" s="26">
        <v>2479.9465355198381</v>
      </c>
      <c r="H40" s="26">
        <v>113.83928906707141</v>
      </c>
      <c r="I40" s="26">
        <v>1378.5764088161347</v>
      </c>
      <c r="K40" s="26">
        <v>58.63809460574128</v>
      </c>
      <c r="L40" s="26">
        <v>58.81710180875789</v>
      </c>
      <c r="M40" s="26">
        <v>1378.5764088161347</v>
      </c>
      <c r="N40" s="26">
        <v>48.549003413823833</v>
      </c>
      <c r="O40" s="26">
        <v>62.701480970163367</v>
      </c>
      <c r="P40" s="26">
        <v>46.765181191222545</v>
      </c>
      <c r="Q40" s="26">
        <v>70.676052624302358</v>
      </c>
      <c r="R40" s="26">
        <v>57.674460525596572</v>
      </c>
      <c r="S40" s="26">
        <v>26.324459707139756</v>
      </c>
    </row>
    <row r="41" spans="1:19">
      <c r="A41" s="10">
        <v>39141</v>
      </c>
      <c r="B41" s="26">
        <v>46.299986733361109</v>
      </c>
      <c r="C41" s="26">
        <v>974.19711754991704</v>
      </c>
      <c r="D41" s="26">
        <v>29.939498337866418</v>
      </c>
      <c r="E41" s="26">
        <v>74.51698876701164</v>
      </c>
      <c r="F41" s="26">
        <v>246.11386158158621</v>
      </c>
      <c r="G41" s="26">
        <v>2403.0933630496102</v>
      </c>
      <c r="H41" s="26">
        <v>107.05588923682339</v>
      </c>
      <c r="I41" s="26">
        <v>1225.5016109468277</v>
      </c>
      <c r="K41" s="26">
        <v>58.361900286784639</v>
      </c>
      <c r="L41" s="26">
        <v>59.124368457996361</v>
      </c>
      <c r="M41" s="26">
        <v>1225.5016109468277</v>
      </c>
      <c r="N41" s="26">
        <v>46.299986733361109</v>
      </c>
      <c r="O41" s="26">
        <v>63.283543359360309</v>
      </c>
      <c r="P41" s="26">
        <v>45.826784952978031</v>
      </c>
      <c r="Q41" s="26">
        <v>68.503113018609355</v>
      </c>
      <c r="R41" s="26">
        <v>59.253504989341096</v>
      </c>
      <c r="S41" s="26">
        <v>24.104232339583323</v>
      </c>
    </row>
    <row r="42" spans="1:19">
      <c r="A42" s="10">
        <v>39113</v>
      </c>
      <c r="B42" s="26">
        <v>48.74833141185065</v>
      </c>
      <c r="C42" s="26">
        <v>1008.319246359405</v>
      </c>
      <c r="D42" s="26">
        <v>33.168782109398606</v>
      </c>
      <c r="E42" s="26">
        <v>76.372166848241122</v>
      </c>
      <c r="F42" s="26">
        <v>255.19848789924581</v>
      </c>
      <c r="G42" s="26">
        <v>2273.1453561344065</v>
      </c>
      <c r="H42" s="26">
        <v>109.56272448736834</v>
      </c>
      <c r="I42" s="26">
        <v>1246.2117591907711</v>
      </c>
      <c r="K42" s="26">
        <v>60.230924222961647</v>
      </c>
      <c r="L42" s="26">
        <v>60.40947190527848</v>
      </c>
      <c r="M42" s="26">
        <v>1246.2117591907711</v>
      </c>
      <c r="N42" s="26">
        <v>48.74833141185065</v>
      </c>
      <c r="O42" s="26">
        <v>64.119080532609146</v>
      </c>
      <c r="P42" s="26">
        <v>45.473559874608114</v>
      </c>
      <c r="Q42" s="26">
        <v>68.276479401784741</v>
      </c>
      <c r="R42" s="26">
        <v>60.975051290304954</v>
      </c>
      <c r="S42" s="26">
        <v>24.909098306758334</v>
      </c>
    </row>
    <row r="43" spans="1:19">
      <c r="A43" s="10">
        <v>39080</v>
      </c>
      <c r="B43" s="26">
        <v>46.679581073177651</v>
      </c>
      <c r="C43" s="26">
        <v>1013.7374268127904</v>
      </c>
      <c r="D43" s="26">
        <v>30.785463886370501</v>
      </c>
      <c r="E43" s="26">
        <v>71.475299718948207</v>
      </c>
      <c r="F43" s="26">
        <v>256.56879466224473</v>
      </c>
      <c r="G43" s="26">
        <v>2166.4035828299857</v>
      </c>
      <c r="H43" s="26">
        <v>105.43376521498713</v>
      </c>
      <c r="I43" s="26">
        <v>1285.8311430954809</v>
      </c>
      <c r="K43" s="26">
        <v>58.780942992928679</v>
      </c>
      <c r="L43" s="26">
        <v>59.568170328301804</v>
      </c>
      <c r="M43" s="26">
        <v>1285.8311430954809</v>
      </c>
      <c r="N43" s="26">
        <v>46.679581073177651</v>
      </c>
      <c r="O43" s="26">
        <v>60.953062728678702</v>
      </c>
      <c r="P43" s="26">
        <v>39.07760877742944</v>
      </c>
      <c r="Q43" s="26">
        <v>71.612304179685864</v>
      </c>
      <c r="R43" s="26">
        <v>60.591426593218387</v>
      </c>
      <c r="S43" s="26">
        <v>24.860940534471045</v>
      </c>
    </row>
    <row r="44" spans="1:19">
      <c r="A44" s="10">
        <v>39051</v>
      </c>
      <c r="B44" s="26">
        <v>42.31428929120645</v>
      </c>
      <c r="C44" s="26">
        <v>964.31204023419866</v>
      </c>
      <c r="D44" s="26">
        <v>29.625657298277421</v>
      </c>
      <c r="E44" s="26">
        <v>71.663628045106378</v>
      </c>
      <c r="F44" s="26">
        <v>234.72847329148394</v>
      </c>
      <c r="G44" s="26">
        <v>2099.5733662547705</v>
      </c>
      <c r="H44" s="26">
        <v>98.945575999382797</v>
      </c>
      <c r="I44" s="26">
        <v>1227.3021770674072</v>
      </c>
      <c r="K44" s="26">
        <v>58.643391056302214</v>
      </c>
      <c r="L44" s="26">
        <v>58.196453130178284</v>
      </c>
      <c r="M44" s="26">
        <v>1227.3021770674072</v>
      </c>
      <c r="N44" s="26">
        <v>42.31428929120645</v>
      </c>
      <c r="O44" s="26">
        <v>60.77556840556754</v>
      </c>
      <c r="P44" s="26">
        <v>39.056384952978028</v>
      </c>
      <c r="Q44" s="26">
        <v>74.856038640664011</v>
      </c>
      <c r="R44" s="26">
        <v>59.82838798428191</v>
      </c>
      <c r="S44" s="26">
        <v>25.101679697484059</v>
      </c>
    </row>
    <row r="45" spans="1:19">
      <c r="A45" s="10">
        <v>39021</v>
      </c>
      <c r="B45" s="26">
        <v>42.190949162613485</v>
      </c>
      <c r="C45" s="26">
        <v>925.64029425011222</v>
      </c>
      <c r="D45" s="26">
        <v>29.422363251737682</v>
      </c>
      <c r="E45" s="26">
        <v>71.757815825984068</v>
      </c>
      <c r="F45" s="26">
        <v>237.46908681748181</v>
      </c>
      <c r="G45" s="26">
        <v>2117.2097706325085</v>
      </c>
      <c r="H45" s="26">
        <v>97.76596102777124</v>
      </c>
      <c r="I45" s="26">
        <v>1143.9668355020253</v>
      </c>
      <c r="K45" s="26">
        <v>59.15652364888156</v>
      </c>
      <c r="L45" s="26">
        <v>58.752578308491309</v>
      </c>
      <c r="M45" s="26">
        <v>1143.9668355020253</v>
      </c>
      <c r="N45" s="26">
        <v>42.190949162613485</v>
      </c>
      <c r="O45" s="26">
        <v>59.766503262796618</v>
      </c>
      <c r="P45" s="26">
        <v>38.205915987460791</v>
      </c>
      <c r="Q45" s="26">
        <v>72.042385553400578</v>
      </c>
      <c r="R45" s="26">
        <v>55.988816709282062</v>
      </c>
      <c r="S45" s="26">
        <v>23.869208495262814</v>
      </c>
    </row>
    <row r="46" spans="1:19">
      <c r="A46" s="10">
        <v>38989</v>
      </c>
      <c r="B46" s="26">
        <v>39.628752057730424</v>
      </c>
      <c r="C46" s="26">
        <v>899.58339588650313</v>
      </c>
      <c r="D46" s="26">
        <v>30.331097008159563</v>
      </c>
      <c r="E46" s="26">
        <v>75.430430746255837</v>
      </c>
      <c r="F46" s="26">
        <v>221.09307513127231</v>
      </c>
      <c r="G46" s="26">
        <v>2055.0206817914291</v>
      </c>
      <c r="H46" s="26">
        <v>99.093181306704636</v>
      </c>
      <c r="I46" s="26">
        <v>1158.0356422094299</v>
      </c>
      <c r="K46" s="26">
        <v>57.467890587691478</v>
      </c>
      <c r="L46" s="26">
        <v>57.162579481806411</v>
      </c>
      <c r="M46" s="26">
        <v>1158.0356422094299</v>
      </c>
      <c r="N46" s="26">
        <v>39.628752057730424</v>
      </c>
      <c r="O46" s="26">
        <v>57.715278714495916</v>
      </c>
      <c r="P46" s="26">
        <v>38.148308463949817</v>
      </c>
      <c r="Q46" s="26">
        <v>68.003474065091126</v>
      </c>
      <c r="R46" s="26">
        <v>53.355081353893993</v>
      </c>
      <c r="S46" s="26">
        <v>22.511795456581055</v>
      </c>
    </row>
    <row r="47" spans="1:19">
      <c r="A47" s="10">
        <v>38960</v>
      </c>
      <c r="B47" s="26">
        <v>41.071141547562767</v>
      </c>
      <c r="C47" s="26">
        <v>891.93176700195136</v>
      </c>
      <c r="D47" s="26">
        <v>27.829737080689029</v>
      </c>
      <c r="E47" s="26">
        <v>76.93715182671562</v>
      </c>
      <c r="F47" s="26">
        <v>227.45400529037846</v>
      </c>
      <c r="G47" s="26">
        <v>2023.4608942112823</v>
      </c>
      <c r="H47" s="26">
        <v>91.572675555069821</v>
      </c>
      <c r="I47" s="26">
        <v>1104.3983815991865</v>
      </c>
      <c r="K47" s="26">
        <v>54.55795833833438</v>
      </c>
      <c r="L47" s="26">
        <v>57.088820509548107</v>
      </c>
      <c r="M47" s="26">
        <v>1104.3983815991865</v>
      </c>
      <c r="N47" s="26">
        <v>41.071141547562767</v>
      </c>
      <c r="O47" s="26">
        <v>55.633438874429523</v>
      </c>
      <c r="P47" s="26">
        <v>34.866195611285242</v>
      </c>
      <c r="Q47" s="26">
        <v>65.518015192393591</v>
      </c>
      <c r="R47" s="26">
        <v>54.58019823748414</v>
      </c>
      <c r="S47" s="26">
        <v>18.468480822962203</v>
      </c>
    </row>
    <row r="48" spans="1:19">
      <c r="A48" s="10">
        <v>38929</v>
      </c>
      <c r="B48" s="26">
        <v>39.068891376124157</v>
      </c>
      <c r="C48" s="26">
        <v>913.06680678576743</v>
      </c>
      <c r="D48" s="26">
        <v>26.223995164702327</v>
      </c>
      <c r="E48" s="26">
        <v>73.876663010954445</v>
      </c>
      <c r="F48" s="26">
        <v>223.36000236882609</v>
      </c>
      <c r="G48" s="26">
        <v>1975.0321749847192</v>
      </c>
      <c r="H48" s="26">
        <v>89.213445611846709</v>
      </c>
      <c r="I48" s="26">
        <v>1113.1916023304379</v>
      </c>
      <c r="K48" s="26">
        <v>54.676505364124573</v>
      </c>
      <c r="L48" s="26">
        <v>51.831840087442842</v>
      </c>
      <c r="M48" s="26">
        <v>1113.1916023304379</v>
      </c>
      <c r="N48" s="26">
        <v>39.068891376124157</v>
      </c>
      <c r="O48" s="26">
        <v>55.131571196861714</v>
      </c>
      <c r="P48" s="26">
        <v>35.301284012539156</v>
      </c>
      <c r="Q48" s="26">
        <v>63.912312751577176</v>
      </c>
      <c r="R48" s="26">
        <v>51.663675410413539</v>
      </c>
      <c r="S48" s="26">
        <v>19.19840156763027</v>
      </c>
    </row>
    <row r="49" spans="1:19">
      <c r="A49" s="10">
        <v>38898</v>
      </c>
      <c r="B49" s="26">
        <v>37.335401932444768</v>
      </c>
      <c r="C49" s="26">
        <v>865.00630535955509</v>
      </c>
      <c r="D49" s="26">
        <v>25.499818676337259</v>
      </c>
      <c r="E49" s="26">
        <v>69.544780860136015</v>
      </c>
      <c r="F49" s="26">
        <v>217.89569268427482</v>
      </c>
      <c r="G49" s="26">
        <v>1857.3393392264788</v>
      </c>
      <c r="H49" s="26">
        <v>87.738620025591473</v>
      </c>
      <c r="I49" s="26">
        <v>1069.2265380619738</v>
      </c>
      <c r="K49" s="26">
        <v>55.348687251489451</v>
      </c>
      <c r="L49" s="26">
        <v>50.999399571431212</v>
      </c>
      <c r="M49" s="26">
        <v>1069.2265380619738</v>
      </c>
      <c r="N49" s="26">
        <v>37.335401932444768</v>
      </c>
      <c r="O49" s="26">
        <v>55.385169929463274</v>
      </c>
      <c r="P49" s="26">
        <v>36.579261442006242</v>
      </c>
      <c r="Q49" s="26">
        <v>73.326751569209222</v>
      </c>
      <c r="R49" s="26">
        <v>51.161262245598273</v>
      </c>
      <c r="S49" s="26">
        <v>20.856490067961229</v>
      </c>
    </row>
    <row r="50" spans="1:19">
      <c r="A50" s="10">
        <v>38868</v>
      </c>
      <c r="B50" s="26">
        <v>35.320472740794159</v>
      </c>
      <c r="C50" s="26">
        <v>886.55494670469852</v>
      </c>
      <c r="D50" s="26">
        <v>25.312450891508004</v>
      </c>
      <c r="E50" s="26">
        <v>65.777978158986556</v>
      </c>
      <c r="F50" s="26">
        <v>222.90323344782647</v>
      </c>
      <c r="G50" s="26">
        <v>1806.7682406933359</v>
      </c>
      <c r="H50" s="26">
        <v>88.77093656162198</v>
      </c>
      <c r="I50" s="26">
        <v>1050.7611209889433</v>
      </c>
      <c r="K50" s="26">
        <v>57.363986689922683</v>
      </c>
      <c r="L50" s="26">
        <v>49.761097502485569</v>
      </c>
      <c r="M50" s="26">
        <v>1050.7611209889433</v>
      </c>
      <c r="N50" s="26">
        <v>35.320472740794159</v>
      </c>
      <c r="O50" s="26">
        <v>55.791969069442914</v>
      </c>
      <c r="P50" s="26">
        <v>38.725899686520343</v>
      </c>
      <c r="Q50" s="26">
        <v>75.950345917291216</v>
      </c>
      <c r="R50" s="26">
        <v>51.979927543713671</v>
      </c>
      <c r="S50" s="26">
        <v>23.096745900153138</v>
      </c>
    </row>
    <row r="51" spans="1:19">
      <c r="A51" s="10">
        <v>38835</v>
      </c>
      <c r="B51" s="26">
        <v>37.411734809231334</v>
      </c>
      <c r="C51" s="26">
        <v>935.52537156583048</v>
      </c>
      <c r="D51" s="26">
        <v>27.274191598670289</v>
      </c>
      <c r="E51" s="26">
        <v>68.275418655759694</v>
      </c>
      <c r="F51" s="26">
        <v>236.06494531959399</v>
      </c>
      <c r="G51" s="26">
        <v>1838.0299632824813</v>
      </c>
      <c r="H51" s="26">
        <v>98.355768513577033</v>
      </c>
      <c r="I51" s="26">
        <v>1109.5551309043067</v>
      </c>
      <c r="K51" s="26">
        <v>58.262669727746079</v>
      </c>
      <c r="L51" s="26">
        <v>53.393383676099148</v>
      </c>
      <c r="M51" s="26">
        <v>1109.5551309043067</v>
      </c>
      <c r="N51" s="26">
        <v>37.411734809231334</v>
      </c>
      <c r="O51" s="26">
        <v>54.663913318999704</v>
      </c>
      <c r="P51" s="26">
        <v>35.111785579937276</v>
      </c>
      <c r="Q51" s="26">
        <v>77.136743510841356</v>
      </c>
      <c r="R51" s="26">
        <v>54.701867768795815</v>
      </c>
      <c r="S51" s="26">
        <v>25.035431699074408</v>
      </c>
    </row>
    <row r="52" spans="1:19">
      <c r="A52" s="10">
        <v>38807</v>
      </c>
      <c r="B52" s="26">
        <v>37.171609691746838</v>
      </c>
      <c r="C52" s="26">
        <v>885.39686233298255</v>
      </c>
      <c r="D52" s="26">
        <v>27.457812027802955</v>
      </c>
      <c r="E52" s="26">
        <v>67.532308240128827</v>
      </c>
      <c r="F52" s="26">
        <v>219.95961151249543</v>
      </c>
      <c r="G52" s="26">
        <v>1862.8562187904638</v>
      </c>
      <c r="H52" s="26">
        <v>97.545933989622057</v>
      </c>
      <c r="I52" s="26">
        <v>1121.9366647606005</v>
      </c>
      <c r="K52" s="26">
        <v>54.089689797565249</v>
      </c>
      <c r="L52" s="26">
        <v>52.570802650457068</v>
      </c>
      <c r="M52" s="26">
        <v>1121.9366647606005</v>
      </c>
      <c r="N52" s="26">
        <v>37.171609691746838</v>
      </c>
      <c r="O52" s="26">
        <v>52.501135076006236</v>
      </c>
      <c r="P52" s="26">
        <v>35.178489028213136</v>
      </c>
      <c r="Q52" s="26">
        <v>68.342444806105476</v>
      </c>
      <c r="R52" s="26">
        <v>51.183424273159595</v>
      </c>
      <c r="S52" s="26">
        <v>24.520108746704064</v>
      </c>
    </row>
    <row r="53" spans="1:19">
      <c r="A53" s="10">
        <v>38776</v>
      </c>
      <c r="B53" s="26">
        <v>35.609675154201312</v>
      </c>
      <c r="C53" s="26">
        <v>830.18105389581103</v>
      </c>
      <c r="D53" s="26">
        <v>26.562194016319122</v>
      </c>
      <c r="E53" s="26">
        <v>68.972096479312938</v>
      </c>
      <c r="F53" s="26">
        <v>218.26787476805231</v>
      </c>
      <c r="G53" s="26">
        <v>1847.3848014431735</v>
      </c>
      <c r="H53" s="26">
        <v>94.69356115894324</v>
      </c>
      <c r="I53" s="26">
        <v>1119.0793877168405</v>
      </c>
      <c r="K53" s="26">
        <v>55.083864723443035</v>
      </c>
      <c r="L53" s="26">
        <v>54.66887724036286</v>
      </c>
      <c r="M53" s="26">
        <v>1119.0793877168405</v>
      </c>
      <c r="N53" s="26">
        <v>35.609675154201312</v>
      </c>
      <c r="O53" s="26">
        <v>50.092195013390707</v>
      </c>
      <c r="P53" s="26">
        <v>35.396791222570499</v>
      </c>
      <c r="Q53" s="26">
        <v>66.44610271258891</v>
      </c>
      <c r="R53" s="26">
        <v>52.513810787666031</v>
      </c>
      <c r="S53" s="26">
        <v>19.390684767815522</v>
      </c>
    </row>
    <row r="54" spans="1:19">
      <c r="A54" s="10">
        <v>38748</v>
      </c>
      <c r="B54" s="26">
        <v>32.81632312300416</v>
      </c>
      <c r="C54" s="26">
        <v>803.66919381474213</v>
      </c>
      <c r="D54" s="26">
        <v>26.083469326080383</v>
      </c>
      <c r="E54" s="26">
        <v>62.051656364663664</v>
      </c>
      <c r="F54" s="26">
        <v>183.51960203719045</v>
      </c>
      <c r="G54" s="26">
        <v>1679.9377199115606</v>
      </c>
      <c r="H54" s="26">
        <v>90.272766861067069</v>
      </c>
      <c r="I54" s="26">
        <v>1125.746367485614</v>
      </c>
      <c r="K54" s="26">
        <v>54.089689797565249</v>
      </c>
      <c r="L54" s="26">
        <v>54.030256832502062</v>
      </c>
      <c r="M54" s="26">
        <v>1125.746367485614</v>
      </c>
      <c r="N54" s="26">
        <v>32.81632312300416</v>
      </c>
      <c r="O54" s="26">
        <v>50.469122552902611</v>
      </c>
      <c r="P54" s="26">
        <v>34.497810658307181</v>
      </c>
      <c r="Q54" s="26">
        <v>65.276359750822706</v>
      </c>
      <c r="R54" s="26">
        <v>51.951560148435178</v>
      </c>
      <c r="S54" s="26">
        <v>17.993711784096941</v>
      </c>
    </row>
    <row r="55" spans="1:19">
      <c r="A55" s="10">
        <v>38716</v>
      </c>
      <c r="B55" s="26">
        <v>32.417235867759636</v>
      </c>
      <c r="C55" s="26">
        <v>786.8769704248607</v>
      </c>
      <c r="D55" s="26">
        <v>24.137654880628581</v>
      </c>
      <c r="E55" s="26">
        <v>58.336009815314881</v>
      </c>
      <c r="F55" s="26">
        <v>194.10987405740443</v>
      </c>
      <c r="G55" s="26">
        <v>1747.281369794629</v>
      </c>
      <c r="H55" s="26">
        <v>84.710716559178579</v>
      </c>
      <c r="I55" s="26">
        <v>1098.1263691918641</v>
      </c>
      <c r="K55" s="26">
        <v>51.159817969625841</v>
      </c>
      <c r="L55" s="26">
        <v>52.547963577828867</v>
      </c>
      <c r="M55" s="26">
        <v>1098.1263691918641</v>
      </c>
      <c r="N55" s="26">
        <v>32.417235867759636</v>
      </c>
      <c r="O55" s="26">
        <v>50.161730149749204</v>
      </c>
      <c r="P55" s="26">
        <v>31.668978056426305</v>
      </c>
      <c r="Q55" s="26">
        <v>69.53831268047395</v>
      </c>
      <c r="R55" s="26">
        <v>48.064340514178475</v>
      </c>
      <c r="S55" s="26">
        <v>15.270138784212723</v>
      </c>
    </row>
    <row r="56" spans="1:19">
      <c r="A56" s="10">
        <v>38686</v>
      </c>
      <c r="B56" s="26">
        <v>31.768794548345689</v>
      </c>
      <c r="C56" s="26">
        <v>740.0572736826299</v>
      </c>
      <c r="D56" s="26">
        <v>23.158658204895733</v>
      </c>
      <c r="E56" s="26">
        <v>56.942606932611163</v>
      </c>
      <c r="F56" s="26">
        <v>180.11921118085976</v>
      </c>
      <c r="G56" s="26">
        <v>1628.9751507914339</v>
      </c>
      <c r="H56" s="26">
        <v>80.147226901833264</v>
      </c>
      <c r="I56" s="26">
        <v>1079.0782020293946</v>
      </c>
      <c r="K56" s="26">
        <v>48.81255570338854</v>
      </c>
      <c r="L56" s="26">
        <v>51.921573930173338</v>
      </c>
      <c r="M56" s="26">
        <v>1079.0782020293946</v>
      </c>
      <c r="N56" s="26">
        <v>31.768794548345689</v>
      </c>
      <c r="O56" s="26">
        <v>49.859915431330435</v>
      </c>
      <c r="P56" s="26">
        <v>30.854892789968623</v>
      </c>
      <c r="Q56" s="26">
        <v>70.417742550947551</v>
      </c>
      <c r="R56" s="26">
        <v>50.785394258158171</v>
      </c>
      <c r="S56" s="26">
        <v>14.751138148509812</v>
      </c>
    </row>
    <row r="57" spans="1:19">
      <c r="A57" s="10">
        <v>38656</v>
      </c>
      <c r="B57" s="26">
        <v>28.055652914830048</v>
      </c>
      <c r="C57" s="26">
        <v>734.30821198018282</v>
      </c>
      <c r="D57" s="26">
        <v>20.662919310970079</v>
      </c>
      <c r="E57" s="26">
        <v>56.989086760286014</v>
      </c>
      <c r="F57" s="26">
        <v>174.19813257530882</v>
      </c>
      <c r="G57" s="26">
        <v>1553.4415554669963</v>
      </c>
      <c r="H57" s="26">
        <v>76.581991017290349</v>
      </c>
      <c r="I57" s="26">
        <v>1078.4452148632797</v>
      </c>
      <c r="K57" s="26">
        <v>48.668772648455104</v>
      </c>
      <c r="L57" s="26">
        <v>50.832162646175497</v>
      </c>
      <c r="M57" s="26">
        <v>1078.4452148632797</v>
      </c>
      <c r="N57" s="26">
        <v>28.055652914830048</v>
      </c>
      <c r="O57" s="26">
        <v>48.433267624759573</v>
      </c>
      <c r="P57" s="26">
        <v>31.004975548589311</v>
      </c>
      <c r="Q57" s="26">
        <v>67.810802834649493</v>
      </c>
      <c r="R57" s="26">
        <v>48.936859539267907</v>
      </c>
      <c r="S57" s="26">
        <v>14.27020650514133</v>
      </c>
    </row>
    <row r="58" spans="1:19">
      <c r="A58" s="10">
        <v>38625</v>
      </c>
      <c r="B58" s="26">
        <v>29.773530775799408</v>
      </c>
      <c r="C58" s="26">
        <v>732.52972526647625</v>
      </c>
      <c r="D58" s="26">
        <v>21.811483831973405</v>
      </c>
      <c r="E58" s="26">
        <v>59.868710474251458</v>
      </c>
      <c r="F58" s="26">
        <v>191.14933475462897</v>
      </c>
      <c r="G58" s="26">
        <v>1571.6419630612402</v>
      </c>
      <c r="H58" s="26">
        <v>77.437549430623591</v>
      </c>
      <c r="I58" s="26">
        <v>1114.2050054288982</v>
      </c>
      <c r="K58" s="26">
        <v>49.684756488407302</v>
      </c>
      <c r="L58" s="26">
        <v>53.712381870840645</v>
      </c>
      <c r="M58" s="26">
        <v>1114.2050054288982</v>
      </c>
      <c r="N58" s="26">
        <v>29.773530775799408</v>
      </c>
      <c r="O58" s="26">
        <v>48.012586247218181</v>
      </c>
      <c r="P58" s="26">
        <v>32.555830721003105</v>
      </c>
      <c r="Q58" s="26">
        <v>65.472296595339671</v>
      </c>
      <c r="R58" s="26">
        <v>45.256854862709616</v>
      </c>
      <c r="S58" s="26">
        <v>14.736526812026364</v>
      </c>
    </row>
    <row r="59" spans="1:19">
      <c r="A59" s="10">
        <v>38595</v>
      </c>
      <c r="B59" s="26">
        <v>29.399370301788011</v>
      </c>
      <c r="C59" s="26">
        <v>709.11987689536068</v>
      </c>
      <c r="D59" s="26">
        <v>22.052251435478993</v>
      </c>
      <c r="E59" s="26">
        <v>60.4260432859746</v>
      </c>
      <c r="F59" s="26">
        <v>154.6924079118796</v>
      </c>
      <c r="G59" s="26">
        <v>1561.6315009083653</v>
      </c>
      <c r="H59" s="26">
        <v>76.724686376759479</v>
      </c>
      <c r="I59" s="26">
        <v>1049.2723712063514</v>
      </c>
      <c r="K59" s="26">
        <v>51.500815918975022</v>
      </c>
      <c r="L59" s="26">
        <v>50.117037585193991</v>
      </c>
      <c r="M59" s="26">
        <v>1049.2723712063514</v>
      </c>
      <c r="N59" s="26">
        <v>29.399370301788011</v>
      </c>
      <c r="O59" s="26">
        <v>47.748823733544612</v>
      </c>
      <c r="P59" s="26">
        <v>37.754151724137891</v>
      </c>
      <c r="Q59" s="26">
        <v>63.499865693869019</v>
      </c>
      <c r="R59" s="26">
        <v>45.833732440130952</v>
      </c>
      <c r="S59" s="26">
        <v>15.556799290459431</v>
      </c>
    </row>
    <row r="60" spans="1:19">
      <c r="A60" s="10">
        <v>38562</v>
      </c>
      <c r="B60" s="26">
        <v>29.243513230202346</v>
      </c>
      <c r="C60" s="26">
        <v>683.0629785317517</v>
      </c>
      <c r="D60" s="26">
        <v>22.330492595950435</v>
      </c>
      <c r="E60" s="26">
        <v>60.472523113649451</v>
      </c>
      <c r="F60" s="26">
        <v>155.11534209799038</v>
      </c>
      <c r="G60" s="26">
        <v>1540.0268460516261</v>
      </c>
      <c r="H60" s="26">
        <v>75.013262678352191</v>
      </c>
      <c r="I60" s="26">
        <v>1036.0977844637757</v>
      </c>
      <c r="K60" s="26">
        <v>49.962041253067675</v>
      </c>
      <c r="L60" s="26">
        <v>50.252574376856458</v>
      </c>
      <c r="M60" s="26">
        <v>1036.0977844637757</v>
      </c>
      <c r="N60" s="26">
        <v>29.243513230202346</v>
      </c>
      <c r="O60" s="26">
        <v>48.149053600392335</v>
      </c>
      <c r="P60" s="26">
        <v>36.585325391849494</v>
      </c>
      <c r="Q60" s="26">
        <v>66.546683626107622</v>
      </c>
      <c r="R60" s="26">
        <v>48.603985885296787</v>
      </c>
      <c r="S60" s="26">
        <v>16.372350418668255</v>
      </c>
    </row>
    <row r="61" spans="1:19">
      <c r="A61" s="10">
        <v>38533</v>
      </c>
      <c r="B61" s="26">
        <v>28.838215842609078</v>
      </c>
      <c r="C61" s="26">
        <v>658.74320672571662</v>
      </c>
      <c r="D61" s="26">
        <v>21.496705953460257</v>
      </c>
      <c r="E61" s="26">
        <v>55.13121625001439</v>
      </c>
      <c r="F61" s="26">
        <v>150.88600023688255</v>
      </c>
      <c r="G61" s="26">
        <v>1481.4883096751871</v>
      </c>
      <c r="H61" s="26">
        <v>71.305331434340133</v>
      </c>
      <c r="I61" s="26">
        <v>1013.5125806407329</v>
      </c>
      <c r="K61" s="26">
        <v>49.592535937464078</v>
      </c>
      <c r="L61" s="26">
        <v>47.409671451184934</v>
      </c>
      <c r="M61" s="26">
        <v>1013.5125806407329</v>
      </c>
      <c r="N61" s="26">
        <v>28.838215842609078</v>
      </c>
      <c r="O61" s="26">
        <v>45.141442042925625</v>
      </c>
      <c r="P61" s="26">
        <v>36.576229467084609</v>
      </c>
      <c r="Q61" s="26">
        <v>64.151029140480361</v>
      </c>
      <c r="R61" s="26">
        <v>45.422183588317118</v>
      </c>
      <c r="S61" s="26">
        <v>16.094536231789075</v>
      </c>
    </row>
    <row r="62" spans="1:19">
      <c r="A62" s="10">
        <v>38503</v>
      </c>
      <c r="B62" s="26">
        <v>27.154666213234126</v>
      </c>
      <c r="C62" s="26">
        <v>656.96472001200993</v>
      </c>
      <c r="D62" s="26">
        <v>21.83677848292535</v>
      </c>
      <c r="E62" s="26">
        <v>54.75966104219895</v>
      </c>
      <c r="F62" s="26">
        <v>128.41973627067782</v>
      </c>
      <c r="G62" s="26">
        <v>1513.008831208615</v>
      </c>
      <c r="H62" s="26">
        <v>72.161196719414193</v>
      </c>
      <c r="I62" s="26">
        <v>1009.7482645160264</v>
      </c>
      <c r="K62" s="26">
        <v>51.986687368961356</v>
      </c>
      <c r="L62" s="26">
        <v>49.566778179632479</v>
      </c>
      <c r="M62" s="26">
        <v>1009.7482645160264</v>
      </c>
      <c r="N62" s="26">
        <v>27.154666213234126</v>
      </c>
      <c r="O62" s="26">
        <v>45.195607559126451</v>
      </c>
      <c r="P62" s="26">
        <v>36.538329780564233</v>
      </c>
      <c r="Q62" s="26">
        <v>68.010658416056799</v>
      </c>
      <c r="R62" s="26">
        <v>44.984705164256518</v>
      </c>
      <c r="S62" s="26">
        <v>15.310146015060258</v>
      </c>
    </row>
    <row r="63" spans="1:19">
      <c r="A63" s="10">
        <v>38471</v>
      </c>
      <c r="B63" s="26">
        <v>25.764286581822461</v>
      </c>
      <c r="C63" s="26">
        <v>648.36180753640554</v>
      </c>
      <c r="D63" s="26">
        <v>19.489060139014803</v>
      </c>
      <c r="E63" s="26">
        <v>50.90892068477082</v>
      </c>
      <c r="F63" s="26">
        <v>123.73362548857037</v>
      </c>
      <c r="G63" s="26">
        <v>1524.7166574719231</v>
      </c>
      <c r="H63" s="26">
        <v>70.734856868204375</v>
      </c>
      <c r="I63" s="26">
        <v>913.65409132538571</v>
      </c>
      <c r="K63" s="26">
        <v>56.338967728425374</v>
      </c>
      <c r="L63" s="26">
        <v>48.667942108220814</v>
      </c>
      <c r="M63" s="26">
        <v>913.65409132538571</v>
      </c>
      <c r="N63" s="26">
        <v>25.764286581822461</v>
      </c>
      <c r="O63" s="26">
        <v>45.032863113424661</v>
      </c>
      <c r="P63" s="26">
        <v>35.903131034482726</v>
      </c>
      <c r="Q63" s="26">
        <v>67.487833602604056</v>
      </c>
      <c r="R63" s="26">
        <v>44.580248161262304</v>
      </c>
      <c r="S63" s="26">
        <v>14.327260295219554</v>
      </c>
    </row>
    <row r="64" spans="1:19">
      <c r="A64" s="10">
        <v>38442</v>
      </c>
      <c r="B64" s="26">
        <v>26.440846000482079</v>
      </c>
      <c r="C64" s="26">
        <v>663.91322624230565</v>
      </c>
      <c r="D64" s="26">
        <v>19.853490480507702</v>
      </c>
      <c r="E64" s="26">
        <v>56.540065173012486</v>
      </c>
      <c r="F64" s="26">
        <v>119.67345730190685</v>
      </c>
      <c r="G64" s="26">
        <v>1514.8103098368631</v>
      </c>
      <c r="H64" s="26">
        <v>73.039156769825368</v>
      </c>
      <c r="I64" s="26">
        <v>961.45068546252264</v>
      </c>
      <c r="K64" s="26">
        <v>55.819448239581376</v>
      </c>
      <c r="L64" s="26">
        <v>47.385833949152222</v>
      </c>
      <c r="M64" s="26">
        <v>961.45068546252264</v>
      </c>
      <c r="N64" s="26">
        <v>26.440846000482079</v>
      </c>
      <c r="O64" s="26">
        <v>46.920599524725631</v>
      </c>
      <c r="P64" s="26">
        <v>42.044396238244474</v>
      </c>
      <c r="Q64" s="26">
        <v>75.625090755393103</v>
      </c>
      <c r="R64" s="26">
        <v>52.738533747137879</v>
      </c>
      <c r="S64" s="26">
        <v>13.648230736126489</v>
      </c>
    </row>
    <row r="65" spans="1:19">
      <c r="A65" s="10">
        <v>38411</v>
      </c>
      <c r="B65" s="26">
        <v>26.327597336955805</v>
      </c>
      <c r="C65" s="26">
        <v>676.90031526797736</v>
      </c>
      <c r="D65" s="26">
        <v>19.564944091870654</v>
      </c>
      <c r="E65" s="26">
        <v>54.159391072593245</v>
      </c>
      <c r="F65" s="26">
        <v>123.32760866990401</v>
      </c>
      <c r="G65" s="26">
        <v>1461.056281759094</v>
      </c>
      <c r="H65" s="26">
        <v>73.313193234354287</v>
      </c>
      <c r="I65" s="26">
        <v>915.03301246448655</v>
      </c>
      <c r="K65" s="26">
        <v>53.205338331847891</v>
      </c>
      <c r="L65" s="26">
        <v>47.466332319890981</v>
      </c>
      <c r="M65" s="26">
        <v>915.03301246448655</v>
      </c>
      <c r="N65" s="26">
        <v>26.327597336955805</v>
      </c>
      <c r="O65" s="26">
        <v>47.595127531967911</v>
      </c>
      <c r="P65" s="26">
        <v>41.109031974921599</v>
      </c>
      <c r="Q65" s="26">
        <v>74.080455297784454</v>
      </c>
      <c r="R65" s="26">
        <v>51.690934704313968</v>
      </c>
      <c r="S65" s="26">
        <v>12.537520671267316</v>
      </c>
    </row>
    <row r="66" spans="1:19">
      <c r="A66" s="10">
        <v>38383</v>
      </c>
      <c r="B66" s="26">
        <v>26.648971686002945</v>
      </c>
      <c r="C66" s="26">
        <v>648.36180753640554</v>
      </c>
      <c r="D66" s="26">
        <v>19.59585977636748</v>
      </c>
      <c r="E66" s="26">
        <v>52.602836437055245</v>
      </c>
      <c r="F66" s="26">
        <v>135.91413004856088</v>
      </c>
      <c r="G66" s="26">
        <v>1404.9308224355527</v>
      </c>
      <c r="H66" s="26">
        <v>73.313193234354287</v>
      </c>
      <c r="I66" s="26">
        <v>926.52240513153788</v>
      </c>
      <c r="K66" s="26">
        <v>52.655909475130414</v>
      </c>
      <c r="L66" s="26">
        <v>47.591510406481632</v>
      </c>
      <c r="M66" s="26">
        <v>926.52240513153788</v>
      </c>
      <c r="N66" s="26">
        <v>26.648971686002945</v>
      </c>
      <c r="O66" s="26">
        <v>47.253401380559069</v>
      </c>
      <c r="P66" s="26">
        <v>42.192963009404352</v>
      </c>
      <c r="Q66" s="26">
        <v>74.080455297784454</v>
      </c>
      <c r="R66" s="26">
        <v>50.853210062495826</v>
      </c>
      <c r="S66" s="26">
        <v>12.49701645618565</v>
      </c>
    </row>
    <row r="67" spans="1:19">
      <c r="A67" s="10">
        <v>38352</v>
      </c>
      <c r="B67" s="26">
        <v>26.303101814913568</v>
      </c>
      <c r="C67" s="26">
        <v>647.49324425761858</v>
      </c>
      <c r="D67" s="26">
        <v>18.39857963130855</v>
      </c>
      <c r="E67" s="26">
        <v>51.137871624547252</v>
      </c>
      <c r="F67" s="26">
        <v>124.9516759445694</v>
      </c>
      <c r="G67" s="26">
        <v>1402.2577565581685</v>
      </c>
      <c r="H67" s="26">
        <v>77.698083538557583</v>
      </c>
      <c r="I67" s="26">
        <v>940.30988420955828</v>
      </c>
      <c r="K67" s="26">
        <v>51.968617125871127</v>
      </c>
      <c r="L67" s="26">
        <v>49.029248748978489</v>
      </c>
      <c r="M67" s="26">
        <v>940.30988420955828</v>
      </c>
      <c r="N67" s="26">
        <v>26.303101814913568</v>
      </c>
      <c r="O67" s="26">
        <v>45.789197163441642</v>
      </c>
      <c r="P67" s="26">
        <v>42.782682131661403</v>
      </c>
      <c r="Q67" s="26">
        <v>72.069490150225477</v>
      </c>
      <c r="R67" s="26">
        <v>50.751707976264953</v>
      </c>
      <c r="S67" s="26">
        <v>13.359184705555954</v>
      </c>
    </row>
    <row r="68" spans="1:19">
      <c r="A68" s="10">
        <v>38321</v>
      </c>
      <c r="B68" s="26">
        <v>24.873391345293236</v>
      </c>
      <c r="C68" s="26">
        <v>651.79470049542067</v>
      </c>
      <c r="D68" s="26">
        <v>18.276790571169535</v>
      </c>
      <c r="E68" s="26">
        <v>49.810173457591219</v>
      </c>
      <c r="F68" s="26">
        <v>115.63020648268775</v>
      </c>
      <c r="G68" s="26">
        <v>1374.6400420925438</v>
      </c>
      <c r="H68" s="26">
        <v>76.739109348576804</v>
      </c>
      <c r="I68" s="26">
        <v>880.56379507553936</v>
      </c>
      <c r="K68" s="26">
        <v>48.608642356792799</v>
      </c>
      <c r="L68" s="26">
        <v>47.605114007118104</v>
      </c>
      <c r="M68" s="26">
        <v>880.56379507553936</v>
      </c>
      <c r="N68" s="26">
        <v>24.873391345293236</v>
      </c>
      <c r="O68" s="26">
        <v>41.161949907585573</v>
      </c>
      <c r="P68" s="26">
        <v>40.428353605015637</v>
      </c>
      <c r="Q68" s="26">
        <v>69.891652123419547</v>
      </c>
      <c r="R68" s="26">
        <v>49.642941737371771</v>
      </c>
      <c r="S68" s="26">
        <v>13.410721970635329</v>
      </c>
    </row>
    <row r="69" spans="1:19">
      <c r="A69" s="10">
        <v>38289</v>
      </c>
      <c r="B69" s="26">
        <v>22.715197850430791</v>
      </c>
      <c r="C69" s="26">
        <v>647.07964269629133</v>
      </c>
      <c r="D69" s="26">
        <v>16.764732547597458</v>
      </c>
      <c r="E69" s="26">
        <v>48.940329934590814</v>
      </c>
      <c r="F69" s="26">
        <v>116.8313395712424</v>
      </c>
      <c r="G69" s="26">
        <v>1330.9869070631228</v>
      </c>
      <c r="H69" s="26">
        <v>72.353912172632718</v>
      </c>
      <c r="I69" s="26">
        <v>832.53645684829155</v>
      </c>
      <c r="K69" s="26">
        <v>48.150032049399478</v>
      </c>
      <c r="L69" s="26">
        <v>45.557709709491284</v>
      </c>
      <c r="M69" s="26">
        <v>832.53645684829155</v>
      </c>
      <c r="N69" s="26">
        <v>22.715197850430791</v>
      </c>
      <c r="O69" s="26">
        <v>39.935726905812722</v>
      </c>
      <c r="P69" s="26">
        <v>39.788606896551684</v>
      </c>
      <c r="Q69" s="26">
        <v>67.820926238282894</v>
      </c>
      <c r="R69" s="26">
        <v>51.155500118432315</v>
      </c>
      <c r="S69" s="26">
        <v>12.604762638145232</v>
      </c>
    </row>
    <row r="70" spans="1:19">
      <c r="A70" s="10">
        <v>38260</v>
      </c>
      <c r="B70" s="26">
        <v>23.35803280036324</v>
      </c>
      <c r="C70" s="26">
        <v>656.13751688935542</v>
      </c>
      <c r="D70" s="26">
        <v>16.988637050468416</v>
      </c>
      <c r="E70" s="26">
        <v>48.299390115769604</v>
      </c>
      <c r="F70" s="26">
        <v>133.47802913656275</v>
      </c>
      <c r="G70" s="26">
        <v>1206.262474241717</v>
      </c>
      <c r="H70" s="26">
        <v>77.561218742163533</v>
      </c>
      <c r="I70" s="26">
        <v>815.75900555156761</v>
      </c>
      <c r="K70" s="26">
        <v>46.773422237431134</v>
      </c>
      <c r="L70" s="26">
        <v>47.950944992105846</v>
      </c>
      <c r="M70" s="26">
        <v>815.75900555156761</v>
      </c>
      <c r="N70" s="26">
        <v>23.35803280036324</v>
      </c>
      <c r="O70" s="26">
        <v>40.226386254762211</v>
      </c>
      <c r="P70" s="26">
        <v>38.724383699059523</v>
      </c>
      <c r="Q70" s="26">
        <v>69.919409843059455</v>
      </c>
      <c r="R70" s="26">
        <v>55.309107323976157</v>
      </c>
      <c r="S70" s="26">
        <v>12.785118216711339</v>
      </c>
    </row>
    <row r="71" spans="1:19">
      <c r="A71" s="10">
        <v>38230</v>
      </c>
      <c r="B71" s="26">
        <v>24.542788049561171</v>
      </c>
      <c r="C71" s="26">
        <v>678.59608166941848</v>
      </c>
      <c r="D71" s="26">
        <v>17.007373828951341</v>
      </c>
      <c r="E71" s="26">
        <v>50.039077161770422</v>
      </c>
      <c r="F71" s="26">
        <v>139.55136404911357</v>
      </c>
      <c r="G71" s="26">
        <v>1300.6967216602159</v>
      </c>
      <c r="H71" s="26">
        <v>77.287182277634628</v>
      </c>
      <c r="I71" s="26">
        <v>863.37128158669407</v>
      </c>
      <c r="K71" s="26">
        <v>46.369801549096856</v>
      </c>
      <c r="L71" s="26">
        <v>49.589991663287378</v>
      </c>
      <c r="M71" s="26">
        <v>863.37128158669407</v>
      </c>
      <c r="N71" s="26">
        <v>24.542788049561171</v>
      </c>
      <c r="O71" s="26">
        <v>48.079394515484182</v>
      </c>
      <c r="P71" s="26">
        <v>40.71487523510968</v>
      </c>
      <c r="Q71" s="26">
        <v>72.008749728425215</v>
      </c>
      <c r="R71" s="26">
        <v>52.256952888230238</v>
      </c>
      <c r="S71" s="26">
        <v>12.285847855103427</v>
      </c>
    </row>
    <row r="72" spans="1:19">
      <c r="A72" s="10">
        <v>38198</v>
      </c>
      <c r="B72" s="26">
        <v>29.572563992847225</v>
      </c>
      <c r="C72" s="26">
        <v>633.67895210929248</v>
      </c>
      <c r="D72" s="26">
        <v>17.246267754608642</v>
      </c>
      <c r="E72" s="26">
        <v>54.525655893518859</v>
      </c>
      <c r="F72" s="26">
        <v>206.89940384539449</v>
      </c>
      <c r="G72" s="26">
        <v>1325.1517345446755</v>
      </c>
      <c r="H72" s="26">
        <v>77.835255206692437</v>
      </c>
      <c r="I72" s="26">
        <v>880.60225242389117</v>
      </c>
      <c r="K72" s="26">
        <v>43.675777549076429</v>
      </c>
      <c r="L72" s="26">
        <v>46.205440785668259</v>
      </c>
      <c r="M72" s="26">
        <v>880.60225242389117</v>
      </c>
      <c r="N72" s="26">
        <v>29.572563992847225</v>
      </c>
      <c r="O72" s="26">
        <v>47.367062200596024</v>
      </c>
      <c r="P72" s="26">
        <v>40.669395611285232</v>
      </c>
      <c r="Q72" s="26">
        <v>71.68643361919483</v>
      </c>
      <c r="R72" s="26">
        <v>50.625827659716592</v>
      </c>
      <c r="S72" s="26">
        <v>12.472465435019584</v>
      </c>
    </row>
    <row r="73" spans="1:19">
      <c r="A73" s="10">
        <v>38168</v>
      </c>
      <c r="B73" s="26">
        <v>29.480705785188821</v>
      </c>
      <c r="C73" s="26">
        <v>626.73044587899676</v>
      </c>
      <c r="D73" s="26">
        <v>19.459081293442129</v>
      </c>
      <c r="E73" s="26">
        <v>60.111029088044134</v>
      </c>
      <c r="F73" s="26">
        <v>218.26787476805234</v>
      </c>
      <c r="G73" s="26">
        <v>1375.3730082979605</v>
      </c>
      <c r="H73" s="26">
        <v>78.383328135750261</v>
      </c>
      <c r="I73" s="26">
        <v>981.26869251722394</v>
      </c>
      <c r="K73" s="26">
        <v>46.939014206438983</v>
      </c>
      <c r="L73" s="26">
        <v>48.008978701243095</v>
      </c>
      <c r="M73" s="26">
        <v>981.26869251722394</v>
      </c>
      <c r="N73" s="26">
        <v>29.480705785188821</v>
      </c>
      <c r="O73" s="26">
        <v>51.810493757308336</v>
      </c>
      <c r="P73" s="26">
        <v>45.190070219435697</v>
      </c>
      <c r="Q73" s="26">
        <v>78.345020718695935</v>
      </c>
      <c r="R73" s="26">
        <v>53.500907495247503</v>
      </c>
      <c r="S73" s="26">
        <v>13.197466035769759</v>
      </c>
    </row>
    <row r="74" spans="1:19">
      <c r="A74" s="10">
        <v>38138</v>
      </c>
      <c r="B74" s="26">
        <v>27.951115686959636</v>
      </c>
      <c r="C74" s="26">
        <v>579.20762648250968</v>
      </c>
      <c r="D74" s="26">
        <v>18.882925355092173</v>
      </c>
      <c r="E74" s="26">
        <v>58.646017039938904</v>
      </c>
      <c r="F74" s="26">
        <v>190.26963164751857</v>
      </c>
      <c r="G74" s="26">
        <v>1302.2429709847922</v>
      </c>
      <c r="H74" s="26">
        <v>79.068572732942926</v>
      </c>
      <c r="I74" s="26">
        <v>940.45782373880343</v>
      </c>
      <c r="K74" s="26">
        <v>45.699644775181753</v>
      </c>
      <c r="L74" s="26">
        <v>47.541588936256048</v>
      </c>
      <c r="M74" s="26">
        <v>940.45782373880343</v>
      </c>
      <c r="N74" s="26">
        <v>27.951115686959636</v>
      </c>
      <c r="O74" s="26">
        <v>50.702517671909824</v>
      </c>
      <c r="P74" s="26">
        <v>42.420361128526608</v>
      </c>
      <c r="Q74" s="26">
        <v>73.601063151532983</v>
      </c>
      <c r="R74" s="26">
        <v>49.346857049152433</v>
      </c>
      <c r="S74" s="26">
        <v>12.449305969709082</v>
      </c>
    </row>
    <row r="75" spans="1:19">
      <c r="A75" s="10">
        <v>38107</v>
      </c>
      <c r="B75" s="26">
        <v>27.379438503523129</v>
      </c>
      <c r="C75" s="26">
        <v>557.57626482510091</v>
      </c>
      <c r="D75" s="26">
        <v>20.098942278634027</v>
      </c>
      <c r="E75" s="26">
        <v>56.618995855984721</v>
      </c>
      <c r="F75" s="26">
        <v>192.70573255951666</v>
      </c>
      <c r="G75" s="26">
        <v>1291.6702904357173</v>
      </c>
      <c r="H75" s="26">
        <v>82.083280714501697</v>
      </c>
      <c r="I75" s="26">
        <v>942.99046532845853</v>
      </c>
      <c r="K75" s="26">
        <v>45.193366412740076</v>
      </c>
      <c r="L75" s="26">
        <v>46.628899656856781</v>
      </c>
      <c r="M75" s="26">
        <v>942.99046532845853</v>
      </c>
      <c r="N75" s="26">
        <v>27.379438503523129</v>
      </c>
      <c r="O75" s="26">
        <v>51.305279468899748</v>
      </c>
      <c r="P75" s="26">
        <v>42.346077742946669</v>
      </c>
      <c r="Q75" s="26">
        <v>74.944536782104208</v>
      </c>
      <c r="R75" s="26">
        <v>53.3504273281061</v>
      </c>
      <c r="S75" s="26">
        <v>12.732785776857355</v>
      </c>
    </row>
    <row r="76" spans="1:19">
      <c r="A76" s="10">
        <v>38077</v>
      </c>
      <c r="B76" s="26">
        <v>26.055645291184032</v>
      </c>
      <c r="C76" s="26">
        <v>546.3263023570031</v>
      </c>
      <c r="D76" s="26">
        <v>18.46884255061952</v>
      </c>
      <c r="E76" s="26">
        <v>56.078904037250723</v>
      </c>
      <c r="F76" s="26">
        <v>172.42180899364357</v>
      </c>
      <c r="G76" s="26">
        <v>1185.0588090135907</v>
      </c>
      <c r="H76" s="26">
        <v>79.885772178676945</v>
      </c>
      <c r="I76" s="26">
        <v>954.51173255450419</v>
      </c>
      <c r="K76" s="26">
        <v>42.466161707735012</v>
      </c>
      <c r="L76" s="26">
        <v>46.022977811993741</v>
      </c>
      <c r="M76" s="26">
        <v>954.51173255450419</v>
      </c>
      <c r="N76" s="26">
        <v>26.055645291184032</v>
      </c>
      <c r="O76" s="26">
        <v>48.634188223756219</v>
      </c>
      <c r="P76" s="26">
        <v>41.077196238244476</v>
      </c>
      <c r="Q76" s="26">
        <v>70.949384522403548</v>
      </c>
      <c r="R76" s="26">
        <v>51.672761841713672</v>
      </c>
      <c r="S76" s="26">
        <v>13.1634723141552</v>
      </c>
    </row>
    <row r="77" spans="1:19">
      <c r="A77" s="10">
        <v>38044</v>
      </c>
      <c r="B77" s="26">
        <v>26.627322474620534</v>
      </c>
      <c r="C77" s="26">
        <v>548.8492718810985</v>
      </c>
      <c r="D77" s="26">
        <v>18.680568147476578</v>
      </c>
      <c r="E77" s="26">
        <v>59.544438099263793</v>
      </c>
      <c r="F77" s="26">
        <v>0</v>
      </c>
      <c r="G77" s="26">
        <v>1225.2779497754261</v>
      </c>
      <c r="H77" s="26">
        <v>78.295869689624013</v>
      </c>
      <c r="I77" s="26">
        <v>997.05283554615835</v>
      </c>
      <c r="K77" s="26">
        <v>42.596392080350775</v>
      </c>
      <c r="L77" s="26">
        <v>44.982988783519232</v>
      </c>
      <c r="M77" s="26">
        <v>997.05283554615835</v>
      </c>
      <c r="N77" s="26">
        <v>26.627322474620534</v>
      </c>
      <c r="O77" s="26">
        <v>48.943191958055195</v>
      </c>
      <c r="P77" s="26">
        <v>39.465701567398085</v>
      </c>
      <c r="Q77" s="26">
        <v>67.612906621687372</v>
      </c>
      <c r="R77" s="26">
        <v>52.332968642765593</v>
      </c>
      <c r="S77" s="26">
        <v>12.635824152778412</v>
      </c>
    </row>
    <row r="78" spans="1:19">
      <c r="A78" s="10">
        <v>38016</v>
      </c>
      <c r="B78" s="26">
        <v>28.041421361530848</v>
      </c>
      <c r="C78" s="26">
        <v>554.76377420807637</v>
      </c>
      <c r="D78" s="26">
        <v>18.263674826231487</v>
      </c>
      <c r="E78" s="26">
        <v>57.294087011603608</v>
      </c>
      <c r="F78" s="26">
        <v>0</v>
      </c>
      <c r="G78" s="26">
        <v>1118.0875916342488</v>
      </c>
      <c r="H78" s="26">
        <v>76.83884266433482</v>
      </c>
      <c r="I78" s="26">
        <v>938.11573657791837</v>
      </c>
      <c r="K78" s="26">
        <v>42.440146788803396</v>
      </c>
      <c r="L78" s="26">
        <v>44.355475902783624</v>
      </c>
      <c r="M78" s="26">
        <v>938.11573657791837</v>
      </c>
      <c r="N78" s="26">
        <v>28.041421361530848</v>
      </c>
      <c r="O78" s="26">
        <v>45.253615480366683</v>
      </c>
      <c r="P78" s="26">
        <v>37.954262068965491</v>
      </c>
      <c r="Q78" s="26">
        <v>68.232067050360939</v>
      </c>
      <c r="R78" s="26">
        <v>51.333682820025366</v>
      </c>
      <c r="S78" s="26">
        <v>12.907525433577781</v>
      </c>
    </row>
    <row r="79" spans="1:19">
      <c r="A79" s="10">
        <v>37986</v>
      </c>
      <c r="B79" s="26">
        <v>29.229799187932205</v>
      </c>
      <c r="C79" s="26">
        <v>542.10756643146624</v>
      </c>
      <c r="D79" s="26">
        <v>17.128226050166212</v>
      </c>
      <c r="E79" s="26">
        <v>58.509317221553729</v>
      </c>
      <c r="F79" s="26">
        <v>0</v>
      </c>
      <c r="G79" s="26">
        <v>1101.5298136610731</v>
      </c>
      <c r="H79" s="26">
        <v>77.89847078529597</v>
      </c>
      <c r="I79" s="26">
        <v>923.0494640515509</v>
      </c>
      <c r="K79" s="26">
        <v>41.934803094107764</v>
      </c>
      <c r="L79" s="26">
        <v>43.628744099974668</v>
      </c>
      <c r="M79" s="26">
        <v>923.0494640515509</v>
      </c>
      <c r="N79" s="26">
        <v>29.229799187932205</v>
      </c>
      <c r="O79" s="26">
        <v>43.970871939949497</v>
      </c>
      <c r="P79" s="26">
        <v>36.370055172413764</v>
      </c>
      <c r="Q79" s="26">
        <v>73.356468657294315</v>
      </c>
      <c r="R79" s="26">
        <v>46.263010913993817</v>
      </c>
      <c r="S79" s="26">
        <v>13.709608289041658</v>
      </c>
    </row>
    <row r="80" spans="1:19">
      <c r="A80" s="10">
        <v>37953</v>
      </c>
      <c r="B80" s="26">
        <v>28.131640784263887</v>
      </c>
      <c r="C80" s="26">
        <v>499.01028374117959</v>
      </c>
      <c r="D80" s="26">
        <v>17.277183439105467</v>
      </c>
      <c r="E80" s="26">
        <v>55.718874315159546</v>
      </c>
      <c r="F80" s="26">
        <v>0</v>
      </c>
      <c r="G80" s="26">
        <v>1105.887154966651</v>
      </c>
      <c r="H80" s="26">
        <v>77.236241568662848</v>
      </c>
      <c r="I80" s="26">
        <v>895.13185438632172</v>
      </c>
      <c r="K80" s="26">
        <v>40.518625680890139</v>
      </c>
      <c r="L80" s="26">
        <v>42.038745273289777</v>
      </c>
      <c r="M80" s="26">
        <v>895.13185438632172</v>
      </c>
      <c r="N80" s="26">
        <v>28.131640784263887</v>
      </c>
      <c r="O80" s="26">
        <v>46.123238504771642</v>
      </c>
      <c r="P80" s="26">
        <v>34.928351097178655</v>
      </c>
      <c r="Q80" s="26">
        <v>68.188960944567228</v>
      </c>
      <c r="R80" s="26">
        <v>45.184385032584053</v>
      </c>
      <c r="S80" s="26">
        <v>12.294395983930476</v>
      </c>
    </row>
    <row r="81" spans="1:19">
      <c r="A81" s="10">
        <v>37925</v>
      </c>
      <c r="B81" s="26">
        <v>29.305010790822461</v>
      </c>
      <c r="C81" s="26">
        <v>508.31631887103998</v>
      </c>
      <c r="D81" s="26">
        <v>17.607887579329098</v>
      </c>
      <c r="E81" s="26">
        <v>57.249071487442897</v>
      </c>
      <c r="F81" s="26">
        <v>0</v>
      </c>
      <c r="G81" s="26">
        <v>1080.6146943823192</v>
      </c>
      <c r="H81" s="26">
        <v>78.031039377318919</v>
      </c>
      <c r="I81" s="26">
        <v>878.82455283476361</v>
      </c>
      <c r="K81" s="26">
        <v>39.119583843016677</v>
      </c>
      <c r="L81" s="26">
        <v>42.934211645461211</v>
      </c>
      <c r="M81" s="26">
        <v>878.82455283476361</v>
      </c>
      <c r="N81" s="26">
        <v>29.305010790822461</v>
      </c>
      <c r="O81" s="26">
        <v>46.729470861152016</v>
      </c>
      <c r="P81" s="26">
        <v>34.367435736677088</v>
      </c>
      <c r="Q81" s="26">
        <v>67.751368658479365</v>
      </c>
      <c r="R81" s="26">
        <v>43.133511002058889</v>
      </c>
      <c r="S81" s="26">
        <v>11.423132923075574</v>
      </c>
    </row>
    <row r="82" spans="1:19">
      <c r="A82" s="10">
        <v>37894</v>
      </c>
      <c r="B82" s="26">
        <v>32.798210236986996</v>
      </c>
      <c r="C82" s="26">
        <v>472.00210178651815</v>
      </c>
      <c r="D82" s="26">
        <v>16.085524327591415</v>
      </c>
      <c r="E82" s="26">
        <v>52.793384836283238</v>
      </c>
      <c r="F82" s="26">
        <v>0</v>
      </c>
      <c r="G82" s="26">
        <v>1054.4706465488514</v>
      </c>
      <c r="H82" s="26">
        <v>74.189005182579947</v>
      </c>
      <c r="I82" s="26">
        <v>898.93705309756444</v>
      </c>
      <c r="K82" s="26">
        <v>39.378019474798442</v>
      </c>
      <c r="L82" s="26">
        <v>40.352148401718374</v>
      </c>
      <c r="M82" s="26">
        <v>898.93705309756444</v>
      </c>
      <c r="N82" s="26">
        <v>32.798210236986996</v>
      </c>
      <c r="O82" s="26">
        <v>48.898322583078766</v>
      </c>
      <c r="P82" s="26">
        <v>31.343040752351072</v>
      </c>
      <c r="Q82" s="26">
        <v>59.332942133808501</v>
      </c>
      <c r="R82" s="26">
        <v>41.443656400507727</v>
      </c>
      <c r="S82" s="26">
        <v>11.137615480567367</v>
      </c>
    </row>
    <row r="83" spans="1:19">
      <c r="A83" s="10">
        <v>37862</v>
      </c>
      <c r="B83" s="26">
        <v>34.6936806327626</v>
      </c>
      <c r="C83" s="26">
        <v>489.74560876745193</v>
      </c>
      <c r="D83" s="26">
        <v>15.910335448776067</v>
      </c>
      <c r="E83" s="26">
        <v>56.979025578075898</v>
      </c>
      <c r="F83" s="26">
        <v>0</v>
      </c>
      <c r="G83" s="26">
        <v>1023.5932552654685</v>
      </c>
      <c r="H83" s="26">
        <v>76.706274072311871</v>
      </c>
      <c r="I83" s="26">
        <v>899.81152469432084</v>
      </c>
      <c r="K83" s="26">
        <v>36.785562703181697</v>
      </c>
      <c r="L83" s="26">
        <v>37.948055199329751</v>
      </c>
      <c r="M83" s="26">
        <v>899.81152469432084</v>
      </c>
      <c r="N83" s="26">
        <v>34.6936806327626</v>
      </c>
      <c r="O83" s="26">
        <v>48.364600128248689</v>
      </c>
      <c r="P83" s="26">
        <v>31.702329780564241</v>
      </c>
      <c r="Q83" s="26">
        <v>61.192709349681905</v>
      </c>
      <c r="R83" s="26">
        <v>44.913786676060262</v>
      </c>
      <c r="S83" s="26">
        <v>12.156383462112322</v>
      </c>
    </row>
    <row r="84" spans="1:19">
      <c r="A84" s="10">
        <v>37833</v>
      </c>
      <c r="B84" s="26">
        <v>32.193412347690561</v>
      </c>
      <c r="C84" s="26">
        <v>473.69786818795939</v>
      </c>
      <c r="D84" s="26">
        <v>15.198337866424902</v>
      </c>
      <c r="E84" s="26">
        <v>52.703353787961831</v>
      </c>
      <c r="F84" s="26">
        <v>0</v>
      </c>
      <c r="G84" s="26">
        <v>984.02616885520501</v>
      </c>
      <c r="H84" s="26">
        <v>72.466840973244857</v>
      </c>
      <c r="I84" s="26">
        <v>892.81609838286693</v>
      </c>
      <c r="K84" s="26">
        <v>37.249002127262926</v>
      </c>
      <c r="L84" s="26">
        <v>38.20015862396896</v>
      </c>
      <c r="M84" s="26">
        <v>892.81609838286693</v>
      </c>
      <c r="N84" s="26">
        <v>32.193412347690561</v>
      </c>
      <c r="O84" s="26">
        <v>47.769771038436915</v>
      </c>
      <c r="P84" s="26">
        <v>34.312860188087747</v>
      </c>
      <c r="Q84" s="26">
        <v>59.942632281663748</v>
      </c>
      <c r="R84" s="26">
        <v>43.976554530491754</v>
      </c>
      <c r="S84" s="26">
        <v>11.08076048418279</v>
      </c>
    </row>
    <row r="85" spans="1:19">
      <c r="A85" s="10">
        <v>37802</v>
      </c>
      <c r="B85" s="26">
        <v>34.934409513114339</v>
      </c>
      <c r="C85" s="26">
        <v>481.30813691637854</v>
      </c>
      <c r="D85" s="26">
        <v>14.599697793895439</v>
      </c>
      <c r="E85" s="26">
        <v>55.268766309149726</v>
      </c>
      <c r="F85" s="26">
        <v>0</v>
      </c>
      <c r="G85" s="26">
        <v>956.50067010535929</v>
      </c>
      <c r="H85" s="26">
        <v>72.466840973244857</v>
      </c>
      <c r="I85" s="26">
        <v>843.84672835229878</v>
      </c>
      <c r="K85" s="26">
        <v>36.388796244985102</v>
      </c>
      <c r="L85" s="26">
        <v>38.571574362447308</v>
      </c>
      <c r="M85" s="26">
        <v>843.84672835229878</v>
      </c>
      <c r="N85" s="26">
        <v>34.934409513114339</v>
      </c>
      <c r="O85" s="26">
        <v>50.485359812907888</v>
      </c>
      <c r="P85" s="26">
        <v>30.820025078369884</v>
      </c>
      <c r="Q85" s="26">
        <v>55.145445205073699</v>
      </c>
      <c r="R85" s="26">
        <v>40.912210979587108</v>
      </c>
      <c r="S85" s="26">
        <v>10.057619041377484</v>
      </c>
    </row>
    <row r="86" spans="1:19">
      <c r="A86" s="10">
        <v>37771</v>
      </c>
      <c r="B86" s="26">
        <v>33.764575831921015</v>
      </c>
      <c r="C86" s="26">
        <v>434.8606815793421</v>
      </c>
      <c r="D86" s="26">
        <v>14.71211846479299</v>
      </c>
      <c r="E86" s="26">
        <v>55.538812218516725</v>
      </c>
      <c r="F86" s="26">
        <v>0</v>
      </c>
      <c r="G86" s="26">
        <v>1022.7335668183683</v>
      </c>
      <c r="H86" s="26">
        <v>71.009507076214888</v>
      </c>
      <c r="I86" s="26">
        <v>951.40430951515862</v>
      </c>
      <c r="K86" s="26">
        <v>38.103755781022159</v>
      </c>
      <c r="L86" s="26">
        <v>39.713403190182014</v>
      </c>
      <c r="M86" s="26">
        <v>951.40430951515862</v>
      </c>
      <c r="N86" s="26">
        <v>33.764575831921015</v>
      </c>
      <c r="O86" s="26">
        <v>51.940143940251254</v>
      </c>
      <c r="P86" s="26">
        <v>30.625978683385561</v>
      </c>
      <c r="Q86" s="26">
        <v>54.072364419935852</v>
      </c>
      <c r="R86" s="26">
        <v>44.924867689840916</v>
      </c>
      <c r="S86" s="26">
        <v>10.879780059900249</v>
      </c>
    </row>
    <row r="87" spans="1:19">
      <c r="A87" s="10">
        <v>37741</v>
      </c>
      <c r="B87" s="26">
        <v>32.575680494490598</v>
      </c>
      <c r="C87" s="26">
        <v>443.29815343041554</v>
      </c>
      <c r="D87" s="26">
        <v>15.105590812934425</v>
      </c>
      <c r="E87" s="26">
        <v>56.762308657982189</v>
      </c>
      <c r="F87" s="26">
        <v>0</v>
      </c>
      <c r="G87" s="26">
        <v>949.18945119434784</v>
      </c>
      <c r="H87" s="26">
        <v>73.394207373923877</v>
      </c>
      <c r="I87" s="26">
        <v>1053.0689083526497</v>
      </c>
      <c r="K87" s="26">
        <v>38.581526777209419</v>
      </c>
      <c r="L87" s="26">
        <v>38.861368497106838</v>
      </c>
      <c r="M87" s="26">
        <v>1053.0689083526497</v>
      </c>
      <c r="N87" s="26">
        <v>32.575680494490598</v>
      </c>
      <c r="O87" s="26">
        <v>49.805873863679267</v>
      </c>
      <c r="P87" s="26">
        <v>29.872532915360484</v>
      </c>
      <c r="Q87" s="26">
        <v>53.601462870280109</v>
      </c>
      <c r="R87" s="26">
        <v>42.924966322706794</v>
      </c>
      <c r="S87" s="26">
        <v>11.204111971094081</v>
      </c>
    </row>
    <row r="88" spans="1:19">
      <c r="A88" s="10">
        <v>37711</v>
      </c>
      <c r="B88" s="26">
        <v>30.316744852637527</v>
      </c>
      <c r="C88" s="26">
        <v>429.07025972076229</v>
      </c>
      <c r="D88" s="26">
        <v>14.591266243578122</v>
      </c>
      <c r="E88" s="26">
        <v>49.185152035036701</v>
      </c>
      <c r="F88" s="26">
        <v>0</v>
      </c>
      <c r="G88" s="26">
        <v>891.98834016675369</v>
      </c>
      <c r="H88" s="26">
        <v>68.403859125134318</v>
      </c>
      <c r="I88" s="26">
        <v>1003.4118100655198</v>
      </c>
      <c r="K88" s="26">
        <v>39.204327051991527</v>
      </c>
      <c r="L88" s="26">
        <v>38.340437955302853</v>
      </c>
      <c r="M88" s="26">
        <v>1003.4118100655198</v>
      </c>
      <c r="N88" s="26">
        <v>30.316744852637527</v>
      </c>
      <c r="O88" s="26">
        <v>47.230099053223228</v>
      </c>
      <c r="P88" s="26">
        <v>27.906297178683371</v>
      </c>
      <c r="Q88" s="26">
        <v>55.298275943796916</v>
      </c>
      <c r="R88" s="26">
        <v>47.508073622389155</v>
      </c>
      <c r="S88" s="26">
        <v>10.511862631373136</v>
      </c>
    </row>
    <row r="89" spans="1:19">
      <c r="A89" s="10">
        <v>37680</v>
      </c>
      <c r="B89" s="26">
        <v>30.168132935458726</v>
      </c>
      <c r="C89" s="26">
        <v>462.32382525146335</v>
      </c>
      <c r="D89" s="26">
        <v>14.372045935327893</v>
      </c>
      <c r="E89" s="26">
        <v>53.084497822015059</v>
      </c>
      <c r="F89" s="26">
        <v>0</v>
      </c>
      <c r="G89" s="26">
        <v>861.02289774830444</v>
      </c>
      <c r="H89" s="26">
        <v>67.125124581246354</v>
      </c>
      <c r="I89" s="26">
        <v>969.16571458953251</v>
      </c>
      <c r="K89" s="26">
        <v>35.926758822522942</v>
      </c>
      <c r="L89" s="26">
        <v>35.244807586614314</v>
      </c>
      <c r="M89" s="26">
        <v>969.16571458953251</v>
      </c>
      <c r="N89" s="26">
        <v>30.168132935458726</v>
      </c>
      <c r="O89" s="26">
        <v>43.646994379691478</v>
      </c>
      <c r="P89" s="26">
        <v>25.782398746081491</v>
      </c>
      <c r="Q89" s="26">
        <v>53.316374761507952</v>
      </c>
      <c r="R89" s="26">
        <v>46.183227614773038</v>
      </c>
      <c r="S89" s="26">
        <v>10.025364764582386</v>
      </c>
    </row>
    <row r="90" spans="1:19">
      <c r="A90" s="10">
        <v>37652</v>
      </c>
      <c r="B90" s="26">
        <v>29.425073349564716</v>
      </c>
      <c r="C90" s="26">
        <v>474.81459240354258</v>
      </c>
      <c r="D90" s="26">
        <v>13.864279238440616</v>
      </c>
      <c r="E90" s="26">
        <v>56.983843608993411</v>
      </c>
      <c r="F90" s="26">
        <v>0</v>
      </c>
      <c r="G90" s="26">
        <v>894.46388593034055</v>
      </c>
      <c r="H90" s="26">
        <v>69.170731605378137</v>
      </c>
      <c r="I90" s="26">
        <v>905.81052457460555</v>
      </c>
      <c r="K90" s="26">
        <v>32.453845034130694</v>
      </c>
      <c r="L90" s="26">
        <v>36.842169830157481</v>
      </c>
      <c r="M90" s="26">
        <v>905.81052457460555</v>
      </c>
      <c r="N90" s="26">
        <v>29.425073349564716</v>
      </c>
      <c r="O90" s="26">
        <v>44.167578288257737</v>
      </c>
      <c r="P90" s="26">
        <v>27.730442633228826</v>
      </c>
      <c r="Q90" s="26">
        <v>52.691336227498866</v>
      </c>
      <c r="R90" s="26">
        <v>47.945330426174131</v>
      </c>
      <c r="S90" s="26">
        <v>11.473875013380338</v>
      </c>
    </row>
    <row r="91" spans="1:19">
      <c r="A91" s="10">
        <v>37621</v>
      </c>
      <c r="B91" s="26">
        <v>31.50564019006795</v>
      </c>
      <c r="C91" s="26">
        <v>515.55434619426467</v>
      </c>
      <c r="D91" s="26">
        <v>15.320126926563916</v>
      </c>
      <c r="E91" s="26">
        <v>64.295158290725411</v>
      </c>
      <c r="F91" s="26">
        <v>0</v>
      </c>
      <c r="G91" s="26">
        <v>1021.6388770310577</v>
      </c>
      <c r="H91" s="26">
        <v>75.180200905344066</v>
      </c>
      <c r="I91" s="26">
        <v>1011.9732473188673</v>
      </c>
      <c r="K91" s="26">
        <v>34.827901109087982</v>
      </c>
      <c r="L91" s="26">
        <v>36.824073297200705</v>
      </c>
      <c r="M91" s="26">
        <v>1011.9732473188673</v>
      </c>
      <c r="N91" s="26">
        <v>31.50564019006795</v>
      </c>
      <c r="O91" s="26">
        <v>45.321911131228582</v>
      </c>
      <c r="P91" s="26">
        <v>24.266411285266447</v>
      </c>
      <c r="Q91" s="26">
        <v>52.162633308710625</v>
      </c>
      <c r="R91" s="26">
        <v>49.144074496966283</v>
      </c>
      <c r="S91" s="26">
        <v>11.713769303195329</v>
      </c>
    </row>
    <row r="92" spans="1:19">
      <c r="A92" s="10">
        <v>37589</v>
      </c>
      <c r="B92" s="26">
        <v>29.722297183922318</v>
      </c>
      <c r="C92" s="26">
        <v>513.03137667016915</v>
      </c>
      <c r="D92" s="26">
        <v>15.408189785433663</v>
      </c>
      <c r="E92" s="26">
        <v>63.586199211892229</v>
      </c>
      <c r="F92" s="26">
        <v>0</v>
      </c>
      <c r="G92" s="26">
        <v>947.02981862481636</v>
      </c>
      <c r="H92" s="26">
        <v>80.294525337414356</v>
      </c>
      <c r="I92" s="26">
        <v>980.29547908010488</v>
      </c>
      <c r="K92" s="26">
        <v>37.014556300963022</v>
      </c>
      <c r="L92" s="26">
        <v>36.219898703795558</v>
      </c>
      <c r="M92" s="26">
        <v>980.29547908010488</v>
      </c>
      <c r="N92" s="26">
        <v>29.722297183922318</v>
      </c>
      <c r="O92" s="26">
        <v>44.422912300554515</v>
      </c>
      <c r="P92" s="26">
        <v>24.894030094043877</v>
      </c>
      <c r="Q92" s="26">
        <v>54.933506851587865</v>
      </c>
      <c r="R92" s="26">
        <v>51.555746336189856</v>
      </c>
      <c r="S92" s="26">
        <v>13.112382334886538</v>
      </c>
    </row>
    <row r="93" spans="1:19">
      <c r="A93" s="10">
        <v>37560</v>
      </c>
      <c r="B93" s="26">
        <v>32.590515810657024</v>
      </c>
      <c r="C93" s="26">
        <v>513.8999399489561</v>
      </c>
      <c r="D93" s="26">
        <v>16.342218192807493</v>
      </c>
      <c r="E93" s="26">
        <v>66.643664949430672</v>
      </c>
      <c r="F93" s="26">
        <v>0</v>
      </c>
      <c r="G93" s="26">
        <v>983.48655818287295</v>
      </c>
      <c r="H93" s="26">
        <v>71.600235177243036</v>
      </c>
      <c r="I93" s="26">
        <v>1071.4141029042562</v>
      </c>
      <c r="K93" s="26">
        <v>37.934892474903158</v>
      </c>
      <c r="L93" s="26">
        <v>37.899506569535369</v>
      </c>
      <c r="M93" s="26">
        <v>1071.4141029042562</v>
      </c>
      <c r="N93" s="26">
        <v>32.590515810657024</v>
      </c>
      <c r="O93" s="26">
        <v>47.526212138357685</v>
      </c>
      <c r="P93" s="26">
        <v>26.572228213166134</v>
      </c>
      <c r="Q93" s="26">
        <v>53.445039956074076</v>
      </c>
      <c r="R93" s="26">
        <v>49.795638107269291</v>
      </c>
      <c r="S93" s="26">
        <v>12.886055714663321</v>
      </c>
    </row>
    <row r="94" spans="1:19">
      <c r="A94" s="10">
        <v>37529</v>
      </c>
      <c r="B94" s="26">
        <v>29.12784951520711</v>
      </c>
      <c r="C94" s="26">
        <v>548.80791172496572</v>
      </c>
      <c r="D94" s="26">
        <v>16.254155333937746</v>
      </c>
      <c r="E94" s="26">
        <v>64.693968438142875</v>
      </c>
      <c r="F94" s="26">
        <v>0</v>
      </c>
      <c r="G94" s="26">
        <v>1017.3999288057379</v>
      </c>
      <c r="H94" s="26">
        <v>73.390218041293551</v>
      </c>
      <c r="I94" s="26">
        <v>978.94843249999826</v>
      </c>
      <c r="K94" s="26">
        <v>33.739636296774897</v>
      </c>
      <c r="L94" s="26">
        <v>38.125276418630584</v>
      </c>
      <c r="M94" s="26">
        <v>978.94843249999826</v>
      </c>
      <c r="N94" s="26">
        <v>29.12784951520711</v>
      </c>
      <c r="O94" s="26">
        <v>46.487895137867319</v>
      </c>
      <c r="P94" s="26">
        <v>26.226583072100304</v>
      </c>
      <c r="Q94" s="26">
        <v>46.300202920763404</v>
      </c>
      <c r="R94" s="26">
        <v>45.587290693648974</v>
      </c>
      <c r="S94" s="26">
        <v>11.992527760119357</v>
      </c>
    </row>
    <row r="95" spans="1:19">
      <c r="A95" s="10">
        <v>37498</v>
      </c>
      <c r="B95" s="26">
        <v>28.979237598028305</v>
      </c>
      <c r="C95" s="26">
        <v>523.04053445428565</v>
      </c>
      <c r="D95" s="26">
        <v>17.654729525536418</v>
      </c>
      <c r="E95" s="26">
        <v>65.181392565964813</v>
      </c>
      <c r="F95" s="26">
        <v>0</v>
      </c>
      <c r="G95" s="26">
        <v>1002.1254366321429</v>
      </c>
      <c r="H95" s="26">
        <v>81.956542685553828</v>
      </c>
      <c r="I95" s="26">
        <v>999.30761413240702</v>
      </c>
      <c r="K95" s="26">
        <v>36.158089089669382</v>
      </c>
      <c r="L95" s="26">
        <v>37.813891248098493</v>
      </c>
      <c r="M95" s="26">
        <v>999.30761413240702</v>
      </c>
      <c r="N95" s="26">
        <v>28.979237598028305</v>
      </c>
      <c r="O95" s="26">
        <v>47.005008487043135</v>
      </c>
      <c r="P95" s="26">
        <v>27.330221943573658</v>
      </c>
      <c r="Q95" s="26">
        <v>52.607409945764104</v>
      </c>
      <c r="R95" s="26">
        <v>50.499725722892641</v>
      </c>
      <c r="S95" s="26">
        <v>12.15032025445592</v>
      </c>
    </row>
    <row r="96" spans="1:19">
      <c r="A96" s="10">
        <v>37468</v>
      </c>
      <c r="B96" s="26">
        <v>31.802864024425553</v>
      </c>
      <c r="C96" s="26">
        <v>494.75018765951012</v>
      </c>
      <c r="D96" s="26">
        <v>16.776911453611365</v>
      </c>
      <c r="E96" s="26">
        <v>63.364617025283771</v>
      </c>
      <c r="F96" s="26">
        <v>0</v>
      </c>
      <c r="G96" s="26">
        <v>913.30801871473102</v>
      </c>
      <c r="H96" s="26">
        <v>81.317328849480248</v>
      </c>
      <c r="I96" s="26">
        <v>954.3475092831643</v>
      </c>
      <c r="K96" s="26">
        <v>32.329066890033538</v>
      </c>
      <c r="L96" s="26">
        <v>37.959037922779387</v>
      </c>
      <c r="M96" s="26">
        <v>954.3475092831643</v>
      </c>
      <c r="N96" s="26">
        <v>31.802864024425553</v>
      </c>
      <c r="O96" s="26">
        <v>44.247525102787542</v>
      </c>
      <c r="P96" s="26">
        <v>27.668287147335409</v>
      </c>
      <c r="Q96" s="26">
        <v>52.723992368251686</v>
      </c>
      <c r="R96" s="26">
        <v>49.512850635586766</v>
      </c>
      <c r="S96" s="26">
        <v>12.199919281022186</v>
      </c>
    </row>
    <row r="97" spans="1:19">
      <c r="A97" s="10">
        <v>37435</v>
      </c>
      <c r="B97" s="26">
        <v>36.264154102287641</v>
      </c>
      <c r="C97" s="26">
        <v>498.92756342891403</v>
      </c>
      <c r="D97" s="26">
        <v>18.384527047446362</v>
      </c>
      <c r="E97" s="26">
        <v>70.011279618384833</v>
      </c>
      <c r="F97" s="26">
        <v>0</v>
      </c>
      <c r="G97" s="26">
        <v>986.20543444809573</v>
      </c>
      <c r="H97" s="26">
        <v>83.618866905434103</v>
      </c>
      <c r="I97" s="26">
        <v>1014.5772602036617</v>
      </c>
      <c r="K97" s="26">
        <v>34.522887867961593</v>
      </c>
      <c r="L97" s="26">
        <v>37.897135299699663</v>
      </c>
      <c r="M97" s="26">
        <v>1014.5772602036617</v>
      </c>
      <c r="N97" s="26">
        <v>36.264154102287641</v>
      </c>
      <c r="O97" s="26">
        <v>42.972590320998847</v>
      </c>
      <c r="P97" s="26">
        <v>32.120742319749198</v>
      </c>
      <c r="Q97" s="26">
        <v>51.538247897516598</v>
      </c>
      <c r="R97" s="26">
        <v>49.942572350000887</v>
      </c>
      <c r="S97" s="26">
        <v>13.153532629472577</v>
      </c>
    </row>
    <row r="98" spans="1:19">
      <c r="A98" s="10">
        <v>37407</v>
      </c>
      <c r="B98" s="26">
        <v>36.83324373057885</v>
      </c>
      <c r="C98" s="26">
        <v>509.72256417955208</v>
      </c>
      <c r="D98" s="26">
        <v>20.135478996675737</v>
      </c>
      <c r="E98" s="26">
        <v>67.11469832501362</v>
      </c>
      <c r="F98" s="26">
        <v>0</v>
      </c>
      <c r="G98" s="26">
        <v>1015.5318168860879</v>
      </c>
      <c r="H98" s="26">
        <v>86.687277441631792</v>
      </c>
      <c r="I98" s="26">
        <v>1065.4757339785801</v>
      </c>
      <c r="K98" s="26">
        <v>38.238036380537473</v>
      </c>
      <c r="L98" s="26">
        <v>37.71267546721613</v>
      </c>
      <c r="M98" s="26">
        <v>1065.4757339785801</v>
      </c>
      <c r="N98" s="26">
        <v>36.83324373057885</v>
      </c>
      <c r="O98" s="26">
        <v>46.535863226585214</v>
      </c>
      <c r="P98" s="26">
        <v>33.48967899686518</v>
      </c>
      <c r="Q98" s="26">
        <v>52.556466366189696</v>
      </c>
      <c r="R98" s="26">
        <v>51.760523470856519</v>
      </c>
      <c r="S98" s="26">
        <v>12.955931697982125</v>
      </c>
    </row>
    <row r="99" spans="1:19">
      <c r="A99" s="10">
        <v>37376</v>
      </c>
      <c r="B99" s="26">
        <v>39.569238289388366</v>
      </c>
      <c r="C99" s="26">
        <v>496.40459390481857</v>
      </c>
      <c r="D99" s="26">
        <v>19.104019341190693</v>
      </c>
      <c r="E99" s="26">
        <v>76.232869072008256</v>
      </c>
      <c r="F99" s="26">
        <v>0</v>
      </c>
      <c r="G99" s="26">
        <v>1018.0454388161899</v>
      </c>
      <c r="H99" s="26">
        <v>89.244439657666916</v>
      </c>
      <c r="I99" s="26">
        <v>1047.3931580760791</v>
      </c>
      <c r="K99" s="26">
        <v>36.943988886136538</v>
      </c>
      <c r="L99" s="26">
        <v>38.011580270191821</v>
      </c>
      <c r="M99" s="26">
        <v>1047.3931580760791</v>
      </c>
      <c r="N99" s="26">
        <v>39.569238289388366</v>
      </c>
      <c r="O99" s="26">
        <v>45.514031383199452</v>
      </c>
      <c r="P99" s="26">
        <v>32.943923510971764</v>
      </c>
      <c r="Q99" s="26">
        <v>52.45653857548605</v>
      </c>
      <c r="R99" s="26">
        <v>50.715362251064349</v>
      </c>
      <c r="S99" s="26">
        <v>13.970872900924272</v>
      </c>
    </row>
    <row r="100" spans="1:19">
      <c r="A100" s="10">
        <v>37344</v>
      </c>
      <c r="B100" s="26">
        <v>40.304707713522809</v>
      </c>
      <c r="C100" s="26">
        <v>443.83583546014069</v>
      </c>
      <c r="D100" s="26">
        <v>18.816409791477792</v>
      </c>
      <c r="E100" s="26">
        <v>74.304050694696357</v>
      </c>
      <c r="F100" s="26">
        <v>0</v>
      </c>
      <c r="G100" s="26">
        <v>966.93353973051137</v>
      </c>
      <c r="H100" s="26">
        <v>80.197553867323478</v>
      </c>
      <c r="I100" s="26">
        <v>937.31679382747461</v>
      </c>
      <c r="K100" s="26">
        <v>36.25654075891957</v>
      </c>
      <c r="L100" s="26">
        <v>37.780693470398489</v>
      </c>
      <c r="M100" s="26">
        <v>937.31679382747461</v>
      </c>
      <c r="N100" s="26">
        <v>40.304707713522809</v>
      </c>
      <c r="O100" s="26">
        <v>48.909477952548023</v>
      </c>
      <c r="P100" s="26">
        <v>31.129286520376152</v>
      </c>
      <c r="Q100" s="26">
        <v>47.957175502561768</v>
      </c>
      <c r="R100" s="26">
        <v>48.324079477197202</v>
      </c>
      <c r="S100" s="26">
        <v>13.40202474653803</v>
      </c>
    </row>
    <row r="101" spans="1:19">
      <c r="A101" s="10">
        <v>37315</v>
      </c>
      <c r="B101" s="26">
        <v>37.509889401076649</v>
      </c>
      <c r="C101" s="26">
        <v>460.2558174448277</v>
      </c>
      <c r="D101" s="26">
        <v>17.35119371411303</v>
      </c>
      <c r="E101" s="26">
        <v>70.840878412544811</v>
      </c>
      <c r="F101" s="26">
        <v>0</v>
      </c>
      <c r="G101" s="26">
        <v>937.60715729251922</v>
      </c>
      <c r="H101" s="26">
        <v>83.808820512985491</v>
      </c>
      <c r="I101" s="26">
        <v>977.3443106723505</v>
      </c>
      <c r="K101" s="26">
        <v>36.389419356815807</v>
      </c>
      <c r="L101" s="26">
        <v>35.558064812279866</v>
      </c>
      <c r="M101" s="26">
        <v>977.3443106723505</v>
      </c>
      <c r="N101" s="26">
        <v>37.509889401076649</v>
      </c>
      <c r="O101" s="26">
        <v>47.908221568405594</v>
      </c>
      <c r="P101" s="26">
        <v>28.388381191222546</v>
      </c>
      <c r="Q101" s="26">
        <v>49.174596429827105</v>
      </c>
      <c r="R101" s="26">
        <v>50.41462353705716</v>
      </c>
      <c r="S101" s="26">
        <v>11.938754065986389</v>
      </c>
    </row>
    <row r="102" spans="1:19">
      <c r="A102" s="10">
        <v>37287</v>
      </c>
      <c r="B102" s="26">
        <v>39.613312978696761</v>
      </c>
      <c r="C102" s="26">
        <v>446.27608467197081</v>
      </c>
      <c r="D102" s="26">
        <v>16.865911151405264</v>
      </c>
      <c r="E102" s="26">
        <v>69.087398572152679</v>
      </c>
      <c r="F102" s="26">
        <v>0</v>
      </c>
      <c r="G102" s="26">
        <v>857.36580094254407</v>
      </c>
      <c r="H102" s="26">
        <v>75.963337587849963</v>
      </c>
      <c r="I102" s="26">
        <v>949.82547945714771</v>
      </c>
      <c r="K102" s="26">
        <v>33.888092690438562</v>
      </c>
      <c r="L102" s="26">
        <v>34.253866402636447</v>
      </c>
      <c r="M102" s="26">
        <v>949.82547945714771</v>
      </c>
      <c r="N102" s="26">
        <v>39.613312978696761</v>
      </c>
      <c r="O102" s="26">
        <v>48.909477952548023</v>
      </c>
      <c r="P102" s="26">
        <v>29.388932915360481</v>
      </c>
      <c r="Q102" s="26">
        <v>46.04123972459351</v>
      </c>
      <c r="R102" s="26">
        <v>46.869807228622953</v>
      </c>
      <c r="S102" s="26">
        <v>12.117767787120345</v>
      </c>
    </row>
    <row r="103" spans="1:19">
      <c r="A103" s="10">
        <v>37256</v>
      </c>
      <c r="B103" s="26">
        <v>37.186272504236911</v>
      </c>
      <c r="C103" s="26">
        <v>415.8763699144269</v>
      </c>
      <c r="D103" s="26">
        <v>16.518343910546996</v>
      </c>
      <c r="E103" s="26">
        <v>70.928547681004687</v>
      </c>
      <c r="F103" s="26">
        <v>0</v>
      </c>
      <c r="G103" s="26">
        <v>827.57298546474135</v>
      </c>
      <c r="H103" s="26">
        <v>71.480248326592644</v>
      </c>
      <c r="I103" s="26">
        <v>940.65218925614909</v>
      </c>
      <c r="K103" s="26">
        <v>32.694366200779925</v>
      </c>
      <c r="L103" s="26">
        <v>33.026547057140441</v>
      </c>
      <c r="M103" s="26">
        <v>940.65218925614909</v>
      </c>
      <c r="N103" s="26">
        <v>37.186272504236911</v>
      </c>
      <c r="O103" s="26">
        <v>49.265458187167617</v>
      </c>
      <c r="P103" s="26">
        <v>29.170630721003111</v>
      </c>
      <c r="Q103" s="26">
        <v>49.031889094737252</v>
      </c>
      <c r="R103" s="26">
        <v>44.530383599249312</v>
      </c>
      <c r="S103" s="26">
        <v>12.823038113775519</v>
      </c>
    </row>
    <row r="104" spans="1:19">
      <c r="A104" s="10">
        <v>37225</v>
      </c>
      <c r="B104" s="26">
        <v>36.333069320990994</v>
      </c>
      <c r="C104" s="26">
        <v>415.04916679177262</v>
      </c>
      <c r="D104" s="26">
        <v>17.26500453309157</v>
      </c>
      <c r="E104" s="26">
        <v>67.377753365990486</v>
      </c>
      <c r="F104" s="26">
        <v>0</v>
      </c>
      <c r="G104" s="26">
        <v>763.85014104122342</v>
      </c>
      <c r="H104" s="26">
        <v>66.748286083551491</v>
      </c>
      <c r="I104" s="26">
        <v>944.82186662023935</v>
      </c>
      <c r="K104" s="26">
        <v>32.669597505509699</v>
      </c>
      <c r="L104" s="26">
        <v>32.329518529115703</v>
      </c>
      <c r="M104" s="26">
        <v>944.82186662023935</v>
      </c>
      <c r="N104" s="26">
        <v>36.333069320990994</v>
      </c>
      <c r="O104" s="26">
        <v>49.785918147184212</v>
      </c>
      <c r="P104" s="26">
        <v>30.316717241379283</v>
      </c>
      <c r="Q104" s="26">
        <v>47.526114444624469</v>
      </c>
      <c r="R104" s="26">
        <v>42.264537901379271</v>
      </c>
      <c r="S104" s="26">
        <v>13.313313060745664</v>
      </c>
    </row>
    <row r="105" spans="1:19">
      <c r="A105" s="10">
        <v>37195</v>
      </c>
      <c r="B105" s="26">
        <v>36.539038710557435</v>
      </c>
      <c r="C105" s="26">
        <v>410.95451133463411</v>
      </c>
      <c r="D105" s="26">
        <v>17.523572076155943</v>
      </c>
      <c r="E105" s="26">
        <v>67.246249463300657</v>
      </c>
      <c r="F105" s="26">
        <v>0</v>
      </c>
      <c r="G105" s="26">
        <v>794.46992326052725</v>
      </c>
      <c r="H105" s="26">
        <v>60.023498755795103</v>
      </c>
      <c r="I105" s="26">
        <v>825.01995078980042</v>
      </c>
      <c r="K105" s="26">
        <v>29.511666747535017</v>
      </c>
      <c r="L105" s="26">
        <v>30.793684497625573</v>
      </c>
      <c r="M105" s="26">
        <v>825.01995078980042</v>
      </c>
      <c r="N105" s="26">
        <v>36.539038710557435</v>
      </c>
      <c r="O105" s="26">
        <v>49.069247633058005</v>
      </c>
      <c r="P105" s="26">
        <v>29.29797366771157</v>
      </c>
      <c r="Q105" s="26">
        <v>43.072796530161668</v>
      </c>
      <c r="R105" s="26">
        <v>36.251314963164504</v>
      </c>
      <c r="S105" s="26">
        <v>11.46140070910365</v>
      </c>
    </row>
    <row r="106" spans="1:19">
      <c r="A106" s="10">
        <v>37162</v>
      </c>
      <c r="B106" s="26">
        <v>35.36221863047178</v>
      </c>
      <c r="C106" s="26">
        <v>400.2422308962615</v>
      </c>
      <c r="D106" s="26">
        <v>17.322151707464496</v>
      </c>
      <c r="E106" s="26">
        <v>66.369462307507362</v>
      </c>
      <c r="F106" s="26">
        <v>0</v>
      </c>
      <c r="G106" s="26">
        <v>809.36603352937766</v>
      </c>
      <c r="H106" s="26">
        <v>57.782107561036838</v>
      </c>
      <c r="I106" s="26">
        <v>853.09866556298994</v>
      </c>
      <c r="K106" s="26">
        <v>30.408013115993299</v>
      </c>
      <c r="L106" s="26">
        <v>30.215968283439988</v>
      </c>
      <c r="M106" s="26">
        <v>853.09866556298994</v>
      </c>
      <c r="N106" s="26">
        <v>35.36221863047178</v>
      </c>
      <c r="O106" s="26">
        <v>49.539632379012517</v>
      </c>
      <c r="P106" s="26">
        <v>30.116606896551698</v>
      </c>
      <c r="Q106" s="26">
        <v>40.60529853487818</v>
      </c>
      <c r="R106" s="26">
        <v>37.042056106552643</v>
      </c>
      <c r="S106" s="26">
        <v>10.163774873787842</v>
      </c>
    </row>
    <row r="107" spans="1:19">
      <c r="A107" s="10">
        <v>37134</v>
      </c>
      <c r="B107" s="26">
        <v>39.304445146185266</v>
      </c>
      <c r="C107" s="26">
        <v>420.79822849421976</v>
      </c>
      <c r="D107" s="26">
        <v>18.385463886370509</v>
      </c>
      <c r="E107" s="26">
        <v>65.405053118851413</v>
      </c>
      <c r="F107" s="26">
        <v>0</v>
      </c>
      <c r="G107" s="26">
        <v>855.67498117323055</v>
      </c>
      <c r="H107" s="26">
        <v>60.272678609319705</v>
      </c>
      <c r="I107" s="26">
        <v>971.19459956203866</v>
      </c>
      <c r="K107" s="26">
        <v>30.613484242165786</v>
      </c>
      <c r="L107" s="26">
        <v>30.780455308015796</v>
      </c>
      <c r="M107" s="26">
        <v>971.19459956203866</v>
      </c>
      <c r="N107" s="26">
        <v>39.304445146185266</v>
      </c>
      <c r="O107" s="26">
        <v>46.052711780015869</v>
      </c>
      <c r="P107" s="26">
        <v>35.245192476489002</v>
      </c>
      <c r="Q107" s="26">
        <v>42.957193791896671</v>
      </c>
      <c r="R107" s="26">
        <v>40.252225798810812</v>
      </c>
      <c r="S107" s="26">
        <v>11.910227170947277</v>
      </c>
    </row>
    <row r="108" spans="1:19">
      <c r="A108" s="10">
        <v>37103</v>
      </c>
      <c r="B108" s="26">
        <v>39.363268899821918</v>
      </c>
      <c r="C108" s="26">
        <v>403.55104338687852</v>
      </c>
      <c r="D108" s="26">
        <v>18.675883952855852</v>
      </c>
      <c r="E108" s="26">
        <v>72.725862155626743</v>
      </c>
      <c r="F108" s="26">
        <v>0</v>
      </c>
      <c r="G108" s="26">
        <v>849.14313379557609</v>
      </c>
      <c r="H108" s="26">
        <v>58.778213231653673</v>
      </c>
      <c r="I108" s="26">
        <v>989.36309818878533</v>
      </c>
      <c r="K108" s="26">
        <v>30.720347921130397</v>
      </c>
      <c r="L108" s="26">
        <v>29.481249045394943</v>
      </c>
      <c r="M108" s="26">
        <v>989.36309818878533</v>
      </c>
      <c r="N108" s="26">
        <v>39.363268899821918</v>
      </c>
      <c r="O108" s="26">
        <v>46.095226132548781</v>
      </c>
      <c r="P108" s="26">
        <v>35.880391222570509</v>
      </c>
      <c r="Q108" s="26">
        <v>45.916819828325238</v>
      </c>
      <c r="R108" s="26">
        <v>39.902065763341852</v>
      </c>
      <c r="S108" s="26">
        <v>11.688323710407824</v>
      </c>
    </row>
    <row r="109" spans="1:19">
      <c r="A109" s="10">
        <v>37071</v>
      </c>
      <c r="B109" s="26">
        <v>36.333069320990987</v>
      </c>
      <c r="C109" s="26">
        <v>409.71370665065274</v>
      </c>
      <c r="D109" s="26">
        <v>18.244938047748569</v>
      </c>
      <c r="E109" s="26">
        <v>66.851690519633948</v>
      </c>
      <c r="F109" s="26">
        <v>0</v>
      </c>
      <c r="G109" s="26">
        <v>836.89569685993592</v>
      </c>
      <c r="H109" s="26">
        <v>57.408337780749932</v>
      </c>
      <c r="I109" s="26">
        <v>989.36309818878533</v>
      </c>
      <c r="K109" s="26">
        <v>27.656351271633355</v>
      </c>
      <c r="L109" s="26">
        <v>26.339441316747731</v>
      </c>
      <c r="M109" s="26">
        <v>989.36309818878533</v>
      </c>
      <c r="N109" s="26">
        <v>36.333069320990987</v>
      </c>
      <c r="O109" s="26">
        <v>50.002704160537171</v>
      </c>
      <c r="P109" s="26">
        <v>39.100348589341671</v>
      </c>
      <c r="Q109" s="26">
        <v>46.827926155329074</v>
      </c>
      <c r="R109" s="26">
        <v>39.738509999939261</v>
      </c>
      <c r="S109" s="26">
        <v>11.028278949058562</v>
      </c>
    </row>
    <row r="110" spans="1:19">
      <c r="A110" s="10">
        <v>37042</v>
      </c>
      <c r="B110" s="26">
        <v>32.85280765055299</v>
      </c>
      <c r="C110" s="26">
        <v>397.3883801231043</v>
      </c>
      <c r="D110" s="26">
        <v>18.670262919310971</v>
      </c>
      <c r="E110" s="26">
        <v>66.509185204115298</v>
      </c>
      <c r="F110" s="26">
        <v>0</v>
      </c>
      <c r="G110" s="26">
        <v>761.7791545468599</v>
      </c>
      <c r="H110" s="26">
        <v>58.653623304891362</v>
      </c>
      <c r="I110" s="26">
        <v>886.13248840940071</v>
      </c>
      <c r="K110" s="26">
        <v>28.30173935027824</v>
      </c>
      <c r="L110" s="26">
        <v>26.521155468368864</v>
      </c>
      <c r="M110" s="26">
        <v>886.13248840940071</v>
      </c>
      <c r="N110" s="26">
        <v>32.85280765055299</v>
      </c>
      <c r="O110" s="26">
        <v>48.010727018973292</v>
      </c>
      <c r="P110" s="26">
        <v>36.788467711598727</v>
      </c>
      <c r="Q110" s="26">
        <v>48.666793441120674</v>
      </c>
      <c r="R110" s="26">
        <v>45.288768182397916</v>
      </c>
      <c r="S110" s="26">
        <v>10.091165477181317</v>
      </c>
    </row>
    <row r="111" spans="1:19">
      <c r="A111" s="10">
        <v>37011</v>
      </c>
      <c r="B111" s="26">
        <v>33.494693830265497</v>
      </c>
      <c r="C111" s="26">
        <v>371.41420207176071</v>
      </c>
      <c r="D111" s="26">
        <v>18.510063463281963</v>
      </c>
      <c r="E111" s="26">
        <v>71.334348696812242</v>
      </c>
      <c r="F111" s="26">
        <v>0</v>
      </c>
      <c r="G111" s="26">
        <v>778.51719937088103</v>
      </c>
      <c r="H111" s="26">
        <v>55.042356659229362</v>
      </c>
      <c r="I111" s="26">
        <v>872.09313102280601</v>
      </c>
      <c r="K111" s="26">
        <v>26.005883810073485</v>
      </c>
      <c r="L111" s="26">
        <v>24.791251721376767</v>
      </c>
      <c r="M111" s="26">
        <v>872.09313102280601</v>
      </c>
      <c r="N111" s="26">
        <v>33.494693830265497</v>
      </c>
      <c r="O111" s="26">
        <v>47.341156953717359</v>
      </c>
      <c r="P111" s="26">
        <v>36.018346081504689</v>
      </c>
      <c r="Q111" s="26">
        <v>48.610624879025806</v>
      </c>
      <c r="R111" s="26">
        <v>43.422503841458592</v>
      </c>
      <c r="S111" s="26">
        <v>9.1364587634158383</v>
      </c>
    </row>
    <row r="112" spans="1:19">
      <c r="A112" s="10">
        <v>36980</v>
      </c>
      <c r="B112" s="26">
        <v>34.86601180544006</v>
      </c>
      <c r="C112" s="26">
        <v>355.20102086773727</v>
      </c>
      <c r="D112" s="26">
        <v>17.662224236929589</v>
      </c>
      <c r="E112" s="26">
        <v>66.856933670926537</v>
      </c>
      <c r="F112" s="26">
        <v>0</v>
      </c>
      <c r="G112" s="26">
        <v>733.20239663713483</v>
      </c>
      <c r="H112" s="26">
        <v>50.899895030253212</v>
      </c>
      <c r="I112" s="26">
        <v>822.27908517888898</v>
      </c>
      <c r="K112" s="26">
        <v>25.525308810648074</v>
      </c>
      <c r="L112" s="26">
        <v>25.687466915601586</v>
      </c>
      <c r="M112" s="26">
        <v>822.27908517888898</v>
      </c>
      <c r="N112" s="26">
        <v>34.86601180544006</v>
      </c>
      <c r="O112" s="26">
        <v>46.700590849081543</v>
      </c>
      <c r="P112" s="26">
        <v>33.001531034482745</v>
      </c>
      <c r="Q112" s="26">
        <v>42.438940838149328</v>
      </c>
      <c r="R112" s="26">
        <v>40.28591208070403</v>
      </c>
      <c r="S112" s="26">
        <v>9.2633885368128723</v>
      </c>
    </row>
    <row r="113" spans="1:19">
      <c r="A113" s="10">
        <v>36950</v>
      </c>
      <c r="B113" s="26">
        <v>36.178937286168868</v>
      </c>
      <c r="C113" s="26">
        <v>373.06860831706922</v>
      </c>
      <c r="D113" s="26">
        <v>18.340495618011488</v>
      </c>
      <c r="E113" s="26">
        <v>70.856182746047494</v>
      </c>
      <c r="F113" s="26">
        <v>0</v>
      </c>
      <c r="G113" s="26">
        <v>764.18330749823087</v>
      </c>
      <c r="H113" s="26">
        <v>54.381048057818624</v>
      </c>
      <c r="I113" s="26">
        <v>837.6713790097524</v>
      </c>
      <c r="K113" s="26">
        <v>29.18562348212258</v>
      </c>
      <c r="L113" s="26">
        <v>28.929242388375528</v>
      </c>
      <c r="M113" s="26">
        <v>837.6713790097524</v>
      </c>
      <c r="N113" s="26">
        <v>36.178937286168868</v>
      </c>
      <c r="O113" s="26">
        <v>49.903545320810267</v>
      </c>
      <c r="P113" s="26">
        <v>34.966250783699046</v>
      </c>
      <c r="Q113" s="26">
        <v>46.053649058079579</v>
      </c>
      <c r="R113" s="26">
        <v>40.818243982727097</v>
      </c>
      <c r="S113" s="26">
        <v>9.0984394695048234</v>
      </c>
    </row>
    <row r="114" spans="1:19">
      <c r="A114" s="10">
        <v>36922</v>
      </c>
      <c r="B114" s="26">
        <v>31.364790938325072</v>
      </c>
      <c r="C114" s="26">
        <v>363.30761146974902</v>
      </c>
      <c r="D114" s="26">
        <v>17.57697189483228</v>
      </c>
      <c r="E114" s="26">
        <v>72.160310349985494</v>
      </c>
      <c r="F114" s="26">
        <v>0</v>
      </c>
      <c r="G114" s="26">
        <v>703.85281153517246</v>
      </c>
      <c r="H114" s="26">
        <v>52.100377280238753</v>
      </c>
      <c r="I114" s="26">
        <v>836.05131990260759</v>
      </c>
      <c r="K114" s="26">
        <v>27.391996077459964</v>
      </c>
      <c r="L114" s="26">
        <v>29.479127382910349</v>
      </c>
      <c r="M114" s="26">
        <v>836.05131990260759</v>
      </c>
      <c r="N114" s="26">
        <v>31.364790938325072</v>
      </c>
      <c r="O114" s="26">
        <v>50.774035985062838</v>
      </c>
      <c r="P114" s="26">
        <v>34.478102821316604</v>
      </c>
      <c r="Q114" s="26">
        <v>44.95346367611689</v>
      </c>
      <c r="R114" s="26">
        <v>41.757692331051736</v>
      </c>
      <c r="S114" s="26">
        <v>8.507425818276344</v>
      </c>
    </row>
    <row r="115" spans="1:19">
      <c r="A115" s="10">
        <v>36889</v>
      </c>
      <c r="B115" s="26">
        <v>32.240074592144275</v>
      </c>
      <c r="C115" s="26">
        <v>347.50803182705272</v>
      </c>
      <c r="D115" s="26">
        <v>17.09731036566939</v>
      </c>
      <c r="E115" s="26">
        <v>79.376303596506261</v>
      </c>
      <c r="F115" s="26">
        <v>0</v>
      </c>
      <c r="G115" s="26">
        <v>741.66006512431352</v>
      </c>
      <c r="H115" s="26">
        <v>48.13866310659018</v>
      </c>
      <c r="I115" s="26">
        <v>928.40577581298317</v>
      </c>
      <c r="K115" s="26">
        <v>28.62918461730975</v>
      </c>
      <c r="L115" s="26">
        <v>32.026620008521967</v>
      </c>
      <c r="M115" s="26">
        <v>928.40577581298317</v>
      </c>
      <c r="N115" s="26">
        <v>32.240074592144275</v>
      </c>
      <c r="O115" s="26">
        <v>54.404117158915199</v>
      </c>
      <c r="P115" s="26">
        <v>39.647620062695907</v>
      </c>
      <c r="Q115" s="26">
        <v>48.955473725375647</v>
      </c>
      <c r="R115" s="26">
        <v>42.26210007834753</v>
      </c>
      <c r="S115" s="26">
        <v>8.6275966060891989</v>
      </c>
    </row>
    <row r="116" spans="1:19">
      <c r="A116" s="10">
        <v>36860</v>
      </c>
      <c r="B116" s="26">
        <v>37.346010908540528</v>
      </c>
      <c r="C116" s="26">
        <v>351.14772556673148</v>
      </c>
      <c r="D116" s="26">
        <v>17.376488365064976</v>
      </c>
      <c r="E116" s="26">
        <v>79.897973532320336</v>
      </c>
      <c r="F116" s="26">
        <v>0</v>
      </c>
      <c r="G116" s="26">
        <v>720.74554078566155</v>
      </c>
      <c r="H116" s="26">
        <v>47.298448280296618</v>
      </c>
      <c r="I116" s="26">
        <v>946.22850476716133</v>
      </c>
      <c r="K116" s="26">
        <v>36.038451618175472</v>
      </c>
      <c r="L116" s="26">
        <v>30.572033169823982</v>
      </c>
      <c r="M116" s="26">
        <v>946.22850476716133</v>
      </c>
      <c r="N116" s="26">
        <v>37.346010908540528</v>
      </c>
      <c r="O116" s="26">
        <v>49.515834257478055</v>
      </c>
      <c r="P116" s="26">
        <v>39.15037617554858</v>
      </c>
      <c r="Q116" s="26">
        <v>40.575908008200642</v>
      </c>
      <c r="R116" s="26">
        <v>42.134446799594286</v>
      </c>
      <c r="S116" s="26">
        <v>7.4624170691692786</v>
      </c>
    </row>
    <row r="117" spans="1:19">
      <c r="A117" s="10">
        <v>36830</v>
      </c>
      <c r="B117" s="26">
        <v>33.844790041425533</v>
      </c>
      <c r="C117" s="26">
        <v>349.5346794775557</v>
      </c>
      <c r="D117" s="26">
        <v>17.379298881837414</v>
      </c>
      <c r="E117" s="26">
        <v>78.246097461571111</v>
      </c>
      <c r="F117" s="26">
        <v>0</v>
      </c>
      <c r="G117" s="26">
        <v>728.78913096198801</v>
      </c>
      <c r="H117" s="26">
        <v>49.219158505925321</v>
      </c>
      <c r="I117" s="26">
        <v>748.8588102363185</v>
      </c>
      <c r="K117" s="26">
        <v>35.987979559888984</v>
      </c>
      <c r="L117" s="26">
        <v>29.168491034431653</v>
      </c>
      <c r="M117" s="26">
        <v>748.8588102363185</v>
      </c>
      <c r="N117" s="26">
        <v>33.844790041425533</v>
      </c>
      <c r="O117" s="26">
        <v>49.524262758854839</v>
      </c>
      <c r="P117" s="26">
        <v>41.97466081504701</v>
      </c>
      <c r="Q117" s="26">
        <v>39.01918977851345</v>
      </c>
      <c r="R117" s="26">
        <v>38.687143412429918</v>
      </c>
      <c r="S117" s="26">
        <v>7.3940817369762781</v>
      </c>
    </row>
    <row r="118" spans="1:19">
      <c r="A118" s="10">
        <v>36798</v>
      </c>
      <c r="B118" s="26">
        <v>31.452336554074623</v>
      </c>
      <c r="C118" s="26">
        <v>362.9353700645546</v>
      </c>
      <c r="D118" s="26">
        <v>16.531459655485044</v>
      </c>
      <c r="E118" s="26">
        <v>76.463851142465586</v>
      </c>
      <c r="F118" s="26">
        <v>0</v>
      </c>
      <c r="G118" s="26">
        <v>664.83901941958266</v>
      </c>
      <c r="H118" s="26">
        <v>40.815782756026572</v>
      </c>
      <c r="I118" s="26">
        <v>703.48572197054125</v>
      </c>
      <c r="K118" s="26">
        <v>31.74941710952724</v>
      </c>
      <c r="L118" s="26">
        <v>27.229041916167667</v>
      </c>
      <c r="M118" s="26">
        <v>703.48572197054125</v>
      </c>
      <c r="N118" s="26">
        <v>31.452336554074623</v>
      </c>
      <c r="O118" s="26">
        <v>39.663411942212683</v>
      </c>
      <c r="P118" s="26">
        <v>33.104618181818175</v>
      </c>
      <c r="Q118" s="26">
        <v>36.798245645913795</v>
      </c>
      <c r="R118" s="26">
        <v>35.527059902460344</v>
      </c>
      <c r="S118" s="26">
        <v>6.2464954419445924</v>
      </c>
    </row>
    <row r="119" spans="1:19">
      <c r="A119" s="10">
        <v>36769</v>
      </c>
      <c r="B119" s="26">
        <v>30.197717315953401</v>
      </c>
      <c r="C119" s="26">
        <v>377.90774658459662</v>
      </c>
      <c r="D119" s="26">
        <v>17.803686914475673</v>
      </c>
      <c r="E119" s="26">
        <v>70.769269247143299</v>
      </c>
      <c r="F119" s="26">
        <v>0</v>
      </c>
      <c r="G119" s="26">
        <v>661.21940384023571</v>
      </c>
      <c r="H119" s="26">
        <v>42.976773554696855</v>
      </c>
      <c r="I119" s="26">
        <v>693.0457645121171</v>
      </c>
      <c r="K119" s="26">
        <v>29.040905759443095</v>
      </c>
      <c r="L119" s="26">
        <v>25.120733424865634</v>
      </c>
      <c r="M119" s="26">
        <v>693.0457645121171</v>
      </c>
      <c r="N119" s="26">
        <v>30.197717315953401</v>
      </c>
      <c r="O119" s="26">
        <v>42.804144242012768</v>
      </c>
      <c r="P119" s="26">
        <v>36.959774294670837</v>
      </c>
      <c r="Q119" s="26">
        <v>37.555214988564288</v>
      </c>
      <c r="R119" s="26">
        <v>41.205857844774691</v>
      </c>
      <c r="S119" s="26">
        <v>7.4550617025041399</v>
      </c>
    </row>
    <row r="120" spans="1:19">
      <c r="A120" s="10">
        <v>36738</v>
      </c>
      <c r="B120" s="26">
        <v>30.92714911141546</v>
      </c>
      <c r="C120" s="26">
        <v>394.53452934994715</v>
      </c>
      <c r="D120" s="26">
        <v>16.531459655485044</v>
      </c>
      <c r="E120" s="26">
        <v>76.637725375871199</v>
      </c>
      <c r="F120" s="26">
        <v>0</v>
      </c>
      <c r="G120" s="26">
        <v>601.84438168066697</v>
      </c>
      <c r="H120" s="26">
        <v>47.298448280296618</v>
      </c>
      <c r="I120" s="26">
        <v>640.84667014519232</v>
      </c>
      <c r="K120" s="26">
        <v>33.153755397961625</v>
      </c>
      <c r="L120" s="26">
        <v>23.114139929148234</v>
      </c>
      <c r="M120" s="26">
        <v>640.84667014519232</v>
      </c>
      <c r="N120" s="26">
        <v>30.92714911141546</v>
      </c>
      <c r="O120" s="26">
        <v>46.795783335219362</v>
      </c>
      <c r="P120" s="26">
        <v>39.724935423197479</v>
      </c>
      <c r="Q120" s="26">
        <v>36.150674374785268</v>
      </c>
      <c r="R120" s="26">
        <v>41.348802922545246</v>
      </c>
      <c r="S120" s="26">
        <v>8.3920260791111456</v>
      </c>
    </row>
    <row r="121" spans="1:19">
      <c r="A121" s="10">
        <v>36707</v>
      </c>
      <c r="B121" s="26">
        <v>25.675360936662063</v>
      </c>
      <c r="C121" s="26">
        <v>402.64111995195879</v>
      </c>
      <c r="D121" s="26">
        <v>14.89292837715322</v>
      </c>
      <c r="E121" s="26">
        <v>78.854680896289395</v>
      </c>
      <c r="F121" s="26">
        <v>0</v>
      </c>
      <c r="G121" s="26">
        <v>585.23603379883809</v>
      </c>
      <c r="H121" s="26">
        <v>40.215541631033808</v>
      </c>
      <c r="I121" s="26">
        <v>642.45287074842645</v>
      </c>
      <c r="K121" s="26">
        <v>35.777835094986266</v>
      </c>
      <c r="L121" s="26">
        <v>23.129490781242598</v>
      </c>
      <c r="M121" s="26">
        <v>642.45287074842645</v>
      </c>
      <c r="N121" s="26">
        <v>25.675360936662063</v>
      </c>
      <c r="O121" s="26">
        <v>50.173381313417089</v>
      </c>
      <c r="P121" s="26">
        <v>44.633702821316604</v>
      </c>
      <c r="Q121" s="26">
        <v>33.114959530402615</v>
      </c>
      <c r="R121" s="26">
        <v>51.16192710642509</v>
      </c>
      <c r="S121" s="26">
        <v>9.8482395835381258</v>
      </c>
    </row>
    <row r="122" spans="1:19">
      <c r="A122" s="10">
        <v>36677</v>
      </c>
      <c r="B122" s="26">
        <v>24.024328250279797</v>
      </c>
      <c r="C122" s="26">
        <v>0</v>
      </c>
      <c r="D122" s="26">
        <v>15.825083106678754</v>
      </c>
      <c r="E122" s="26">
        <v>63.81080447672344</v>
      </c>
      <c r="F122" s="26">
        <v>0</v>
      </c>
      <c r="G122" s="26">
        <v>579.70011615159581</v>
      </c>
      <c r="H122" s="26">
        <v>43.336734106648038</v>
      </c>
      <c r="I122" s="26">
        <v>708.70552746845431</v>
      </c>
      <c r="K122" s="26">
        <v>31.636322312255654</v>
      </c>
      <c r="L122" s="26">
        <v>26.866612042329912</v>
      </c>
      <c r="M122" s="26">
        <v>708.70552746845431</v>
      </c>
      <c r="N122" s="26">
        <v>24.024328250279797</v>
      </c>
      <c r="O122" s="26">
        <v>44.098043151899226</v>
      </c>
      <c r="P122" s="26">
        <v>40.414709717868327</v>
      </c>
      <c r="Q122" s="26">
        <v>34.419572353477989</v>
      </c>
      <c r="R122" s="26">
        <v>46.487512253190069</v>
      </c>
      <c r="S122" s="26">
        <v>8.3892429674000102</v>
      </c>
    </row>
    <row r="123" spans="1:19">
      <c r="A123" s="10">
        <v>36644</v>
      </c>
      <c r="B123" s="26">
        <v>20.695697311356788</v>
      </c>
      <c r="C123" s="26">
        <v>0</v>
      </c>
      <c r="D123" s="26">
        <v>15.925324871562406</v>
      </c>
      <c r="E123" s="26">
        <v>64.458876870726456</v>
      </c>
      <c r="F123" s="26">
        <v>0</v>
      </c>
      <c r="G123" s="26">
        <v>518.80383215172628</v>
      </c>
      <c r="H123" s="26">
        <v>40.815782756026572</v>
      </c>
      <c r="I123" s="26">
        <v>618.76245123851641</v>
      </c>
      <c r="K123" s="26">
        <v>29.340934105923917</v>
      </c>
      <c r="L123" s="26">
        <v>24.139526927581752</v>
      </c>
      <c r="M123" s="26">
        <v>618.76245123851641</v>
      </c>
      <c r="N123" s="26">
        <v>20.695697311356788</v>
      </c>
      <c r="O123" s="26">
        <v>47.868929878163797</v>
      </c>
      <c r="P123" s="26">
        <v>39.850762382445133</v>
      </c>
      <c r="Q123" s="26">
        <v>34.543012565523668</v>
      </c>
      <c r="R123" s="26">
        <v>49.808048842703649</v>
      </c>
      <c r="S123" s="26">
        <v>8.3081848388132595</v>
      </c>
    </row>
    <row r="124" spans="1:19">
      <c r="A124" s="10">
        <v>36616</v>
      </c>
      <c r="B124" s="26">
        <v>21.274533397361981</v>
      </c>
      <c r="C124" s="26">
        <v>0</v>
      </c>
      <c r="D124" s="26">
        <v>15.925324871562406</v>
      </c>
      <c r="E124" s="26">
        <v>58.324059209215534</v>
      </c>
      <c r="F124" s="26">
        <v>0</v>
      </c>
      <c r="G124" s="26">
        <v>471.5501196262162</v>
      </c>
      <c r="H124" s="26">
        <v>47.210376090688783</v>
      </c>
      <c r="I124" s="26">
        <v>630.64369310363884</v>
      </c>
      <c r="K124" s="26">
        <v>26.196400252309228</v>
      </c>
      <c r="L124" s="26">
        <v>22.716515418801446</v>
      </c>
      <c r="M124" s="26">
        <v>630.64369310363884</v>
      </c>
      <c r="N124" s="26">
        <v>21.274533397361981</v>
      </c>
      <c r="O124" s="26">
        <v>47.113835313643406</v>
      </c>
      <c r="P124" s="26">
        <v>45.150654545454536</v>
      </c>
      <c r="Q124" s="26">
        <v>35.315656855735526</v>
      </c>
      <c r="R124" s="26">
        <v>46.345010415970748</v>
      </c>
      <c r="S124" s="26">
        <v>8.5858002319987854</v>
      </c>
    </row>
    <row r="125" spans="1:19">
      <c r="A125" s="10">
        <v>36585</v>
      </c>
      <c r="B125" s="26">
        <v>18.090633042899817</v>
      </c>
      <c r="C125" s="26">
        <v>0</v>
      </c>
      <c r="D125" s="26">
        <v>14.394530069507404</v>
      </c>
      <c r="E125" s="26">
        <v>59.620109526027115</v>
      </c>
      <c r="F125" s="26">
        <v>0</v>
      </c>
      <c r="G125" s="26">
        <v>425.20488063615358</v>
      </c>
      <c r="H125" s="26">
        <v>49.408805241735905</v>
      </c>
      <c r="I125" s="26">
        <v>605.52758000392976</v>
      </c>
      <c r="K125" s="26">
        <v>32.100540626125252</v>
      </c>
      <c r="L125" s="26">
        <v>35.331171730104586</v>
      </c>
      <c r="M125" s="26">
        <v>605.52758000392976</v>
      </c>
      <c r="N125" s="26">
        <v>18.090633042899817</v>
      </c>
      <c r="O125" s="26">
        <v>43.614271962581576</v>
      </c>
      <c r="P125" s="26">
        <v>39.070028840125389</v>
      </c>
      <c r="Q125" s="26">
        <v>35.166091731087583</v>
      </c>
      <c r="R125" s="26">
        <v>46.060449982083313</v>
      </c>
      <c r="S125" s="26">
        <v>13.194484130364959</v>
      </c>
    </row>
    <row r="126" spans="1:19">
      <c r="A126" s="10">
        <v>36556</v>
      </c>
      <c r="B126" s="26">
        <v>18.872160948620728</v>
      </c>
      <c r="C126" s="26">
        <v>0</v>
      </c>
      <c r="D126" s="26">
        <v>14.867633726201268</v>
      </c>
      <c r="E126" s="26">
        <v>57.287143378810711</v>
      </c>
      <c r="F126" s="26">
        <v>0</v>
      </c>
      <c r="G126" s="26">
        <v>471.16221867984297</v>
      </c>
      <c r="H126" s="26">
        <v>51.260162453945199</v>
      </c>
      <c r="I126" s="26">
        <v>594.14697659257627</v>
      </c>
      <c r="K126" s="26">
        <v>37.905450440902719</v>
      </c>
      <c r="L126" s="26">
        <v>40.633331082764002</v>
      </c>
      <c r="M126" s="26">
        <v>594.14697659257627</v>
      </c>
      <c r="N126" s="26">
        <v>18.872160948620728</v>
      </c>
      <c r="O126" s="26">
        <v>49.516577948775982</v>
      </c>
      <c r="P126" s="26">
        <v>46.051151097178668</v>
      </c>
      <c r="Q126" s="26">
        <v>37.101294632100014</v>
      </c>
      <c r="R126" s="26">
        <v>51.190294501703605</v>
      </c>
      <c r="S126" s="26">
        <v>13.97380510790564</v>
      </c>
    </row>
    <row r="127" spans="1:19">
      <c r="A127" s="10">
        <v>36525</v>
      </c>
      <c r="B127" s="26">
        <v>19.29470870384937</v>
      </c>
      <c r="C127" s="26">
        <v>0</v>
      </c>
      <c r="D127" s="26">
        <v>15.618978543366575</v>
      </c>
      <c r="E127" s="26">
        <v>68.822359636092116</v>
      </c>
      <c r="F127" s="26">
        <v>0</v>
      </c>
      <c r="G127" s="26">
        <v>448.37660772103209</v>
      </c>
      <c r="H127" s="26">
        <v>58.318519363944503</v>
      </c>
      <c r="I127" s="26">
        <v>715.01703661192164</v>
      </c>
      <c r="K127" s="26">
        <v>39.820584652551332</v>
      </c>
      <c r="L127" s="26">
        <v>43.929021743381576</v>
      </c>
      <c r="M127" s="26">
        <v>715.01703661192164</v>
      </c>
      <c r="N127" s="26">
        <v>19.29470870384937</v>
      </c>
      <c r="O127" s="26">
        <v>54.181381615178609</v>
      </c>
      <c r="P127" s="26">
        <v>45.432628213166133</v>
      </c>
      <c r="Q127" s="26">
        <v>38.785371810723227</v>
      </c>
      <c r="R127" s="26">
        <v>55.062443957218598</v>
      </c>
      <c r="S127" s="26">
        <v>11.98556998084152</v>
      </c>
    </row>
  </sheetData>
  <mergeCells count="3">
    <mergeCell ref="K3:M3"/>
    <mergeCell ref="N3:P3"/>
    <mergeCell ref="Q3:S3"/>
  </mergeCells>
  <pageMargins left="0.7" right="0.7" top="0.75" bottom="0.75" header="0.3" footer="0.3"/>
  <pageSetup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6"/>
  <dimension ref="A2:W131"/>
  <sheetViews>
    <sheetView zoomScaleNormal="100" zoomScaleSheetLayoutView="85" workbookViewId="0">
      <selection activeCell="A2" sqref="A2"/>
    </sheetView>
  </sheetViews>
  <sheetFormatPr defaultRowHeight="15"/>
  <cols>
    <col min="1" max="1" width="15.7109375" customWidth="1"/>
    <col min="2" max="9" width="10.5703125" customWidth="1"/>
    <col min="10" max="10" width="6.5703125" customWidth="1"/>
    <col min="11" max="14" width="10.5703125" customWidth="1"/>
  </cols>
  <sheetData>
    <row r="2" spans="1:23">
      <c r="A2" s="1" t="s">
        <v>0</v>
      </c>
    </row>
    <row r="3" spans="1:23">
      <c r="A3" t="s">
        <v>45</v>
      </c>
    </row>
    <row r="5" spans="1:23">
      <c r="B5" s="4" t="str">
        <f>Prices!B5</f>
        <v>EUR</v>
      </c>
      <c r="C5" s="4" t="str">
        <f>Prices!C5</f>
        <v>CHF</v>
      </c>
      <c r="D5" s="4" t="str">
        <f>Prices!D5</f>
        <v>EUR</v>
      </c>
      <c r="E5" s="4" t="str">
        <f>Prices!E5</f>
        <v>EUR</v>
      </c>
      <c r="F5" s="4" t="str">
        <f>Prices!F5</f>
        <v>EUR</v>
      </c>
      <c r="G5" s="4" t="str">
        <f>Prices!G5</f>
        <v>GBP</v>
      </c>
      <c r="H5" s="4" t="str">
        <f>Prices!H5</f>
        <v>SEK</v>
      </c>
      <c r="I5" s="4" t="str">
        <f>Prices!I5</f>
        <v>GBP</v>
      </c>
      <c r="K5" s="4" t="str">
        <f>Prices!K5</f>
        <v>USD</v>
      </c>
      <c r="L5" s="4" t="str">
        <f>Prices!L5</f>
        <v>USD</v>
      </c>
      <c r="M5" s="4" t="str">
        <f>Prices!M5</f>
        <v>GBP</v>
      </c>
      <c r="N5" s="4" t="str">
        <f>Prices!N5</f>
        <v>EUR</v>
      </c>
      <c r="O5" s="4" t="str">
        <f>Prices!O5</f>
        <v>USD</v>
      </c>
      <c r="P5" s="4" t="str">
        <f>Prices!P5</f>
        <v>USD</v>
      </c>
      <c r="Q5" s="4" t="str">
        <f>Prices!Q5</f>
        <v>USD</v>
      </c>
      <c r="R5" s="4" t="str">
        <f>Prices!R5</f>
        <v>USD</v>
      </c>
      <c r="S5" s="4" t="str">
        <f>Prices!S5</f>
        <v>USD</v>
      </c>
      <c r="T5" s="4"/>
      <c r="U5" s="4"/>
      <c r="V5" s="4"/>
      <c r="W5" s="4"/>
    </row>
    <row r="6" spans="1:23">
      <c r="A6" s="11" t="s">
        <v>2</v>
      </c>
      <c r="B6" s="3" t="str">
        <f>Prices!B6</f>
        <v>BEI-FF</v>
      </c>
      <c r="C6" s="3" t="str">
        <f>Prices!C6</f>
        <v>GIVN-VX</v>
      </c>
      <c r="D6" s="3" t="str">
        <f>Prices!D6</f>
        <v>HEN-FF</v>
      </c>
      <c r="E6" s="3" t="str">
        <f>Prices!E6</f>
        <v>OR-FR</v>
      </c>
      <c r="F6" s="3" t="str">
        <f>Prices!F6</f>
        <v>ORI-SK</v>
      </c>
      <c r="G6" s="3" t="str">
        <f>Prices!G6</f>
        <v>RB.-LN</v>
      </c>
      <c r="H6" s="3" t="str">
        <f>Prices!H6</f>
        <v>SCA'B-SK</v>
      </c>
      <c r="I6" s="3" t="str">
        <f>Prices!I6</f>
        <v>ULVR-LN</v>
      </c>
      <c r="K6" s="3" t="str">
        <f>Prices!K6</f>
        <v>CLX-N</v>
      </c>
      <c r="L6" s="3" t="str">
        <f>Prices!L6</f>
        <v>PG-N</v>
      </c>
      <c r="M6" s="3" t="str">
        <f>Prices!M6</f>
        <v>ULVR-LN</v>
      </c>
      <c r="N6" s="3" t="str">
        <f>Prices!N6</f>
        <v>BEI-FF</v>
      </c>
      <c r="O6" s="3" t="str">
        <f>Prices!O6</f>
        <v>CL-N</v>
      </c>
      <c r="P6" s="3" t="str">
        <f>Prices!P6</f>
        <v>EL-N</v>
      </c>
      <c r="Q6" s="3" t="str">
        <f>Prices!Q6</f>
        <v>MMM-N</v>
      </c>
      <c r="R6" s="3" t="str">
        <f>Prices!R6</f>
        <v>AVY-N</v>
      </c>
      <c r="S6" s="3" t="str">
        <f>Prices!S6</f>
        <v>FUL-N</v>
      </c>
      <c r="T6" s="4"/>
      <c r="U6" s="4"/>
      <c r="V6" s="4"/>
      <c r="W6" s="4"/>
    </row>
    <row r="7" spans="1:23" hidden="1">
      <c r="A7" s="52" t="s">
        <v>132</v>
      </c>
      <c r="B7" s="43">
        <f t="shared" ref="B7:I7" si="0">HLOOKUP(B5, index_currencies, 2,FALSE)</f>
        <v>2</v>
      </c>
      <c r="C7" s="43">
        <f t="shared" si="0"/>
        <v>1</v>
      </c>
      <c r="D7" s="43">
        <f t="shared" si="0"/>
        <v>2</v>
      </c>
      <c r="E7" s="43">
        <f t="shared" si="0"/>
        <v>2</v>
      </c>
      <c r="F7" s="43">
        <f t="shared" si="0"/>
        <v>2</v>
      </c>
      <c r="G7" s="43">
        <f t="shared" si="0"/>
        <v>3</v>
      </c>
      <c r="H7" s="43">
        <f t="shared" si="0"/>
        <v>4</v>
      </c>
      <c r="I7" s="43">
        <f t="shared" si="0"/>
        <v>3</v>
      </c>
      <c r="J7" s="43"/>
      <c r="K7" s="43">
        <f t="shared" ref="K7:S7" si="1">HLOOKUP(K5, index_currencies, 2,FALSE)</f>
        <v>5</v>
      </c>
      <c r="L7" s="43">
        <f t="shared" si="1"/>
        <v>5</v>
      </c>
      <c r="M7" s="43">
        <f t="shared" si="1"/>
        <v>3</v>
      </c>
      <c r="N7" s="43">
        <f t="shared" si="1"/>
        <v>2</v>
      </c>
      <c r="O7" s="43">
        <f t="shared" si="1"/>
        <v>5</v>
      </c>
      <c r="P7" s="43">
        <f t="shared" si="1"/>
        <v>5</v>
      </c>
      <c r="Q7" s="43">
        <f t="shared" si="1"/>
        <v>5</v>
      </c>
      <c r="R7" s="43">
        <f t="shared" si="1"/>
        <v>5</v>
      </c>
      <c r="S7" s="43">
        <f t="shared" si="1"/>
        <v>5</v>
      </c>
      <c r="T7" s="4"/>
      <c r="U7" s="4"/>
      <c r="V7" s="4"/>
      <c r="W7" s="4"/>
    </row>
    <row r="8" spans="1:23">
      <c r="A8" s="51" t="s">
        <v>131</v>
      </c>
      <c r="B8" s="41">
        <f t="shared" ref="B8:I8" si="2">SLOPE(B10:B129, INDEX(index_returns, ,B7))</f>
        <v>0.29116753485316538</v>
      </c>
      <c r="C8" s="41">
        <f t="shared" si="2"/>
        <v>0.40924080575777211</v>
      </c>
      <c r="D8" s="41">
        <f t="shared" si="2"/>
        <v>0.73457138774676545</v>
      </c>
      <c r="E8" s="41">
        <f t="shared" si="2"/>
        <v>0.49343214510902944</v>
      </c>
      <c r="F8" s="41">
        <f t="shared" si="2"/>
        <v>1.3771836016420684</v>
      </c>
      <c r="G8" s="41">
        <f t="shared" si="2"/>
        <v>0.20477660360932448</v>
      </c>
      <c r="H8" s="41">
        <f t="shared" si="2"/>
        <v>0.72750608350608659</v>
      </c>
      <c r="I8" s="41">
        <f t="shared" si="2"/>
        <v>0.51938908585038601</v>
      </c>
      <c r="J8" s="41"/>
      <c r="K8" s="41">
        <f t="shared" ref="K8:S8" si="3">SLOPE(K10:K129, INDEX(index_returns, ,K7))</f>
        <v>0.20592456112802082</v>
      </c>
      <c r="L8" s="41">
        <f t="shared" si="3"/>
        <v>0.20635599887887737</v>
      </c>
      <c r="M8" s="41">
        <f t="shared" si="3"/>
        <v>0.51938908585038601</v>
      </c>
      <c r="N8" s="41">
        <f t="shared" si="3"/>
        <v>0.29116753485316538</v>
      </c>
      <c r="O8" s="41">
        <f t="shared" si="3"/>
        <v>0.36478772814229882</v>
      </c>
      <c r="P8" s="41">
        <f t="shared" si="3"/>
        <v>0.90083711715836057</v>
      </c>
      <c r="Q8" s="41">
        <f t="shared" si="3"/>
        <v>0.61797883670913822</v>
      </c>
      <c r="R8" s="41">
        <f t="shared" si="3"/>
        <v>0.91288423798755114</v>
      </c>
      <c r="S8" s="41">
        <f t="shared" si="3"/>
        <v>0.86573877801587218</v>
      </c>
      <c r="T8" s="4"/>
      <c r="U8" s="4"/>
      <c r="V8" s="4"/>
      <c r="W8" s="4"/>
    </row>
    <row r="9" spans="1:23">
      <c r="A9" s="42"/>
      <c r="B9" s="50"/>
      <c r="C9" s="50"/>
      <c r="D9" s="50"/>
      <c r="E9" s="50"/>
      <c r="F9" s="50"/>
      <c r="G9" s="50"/>
      <c r="H9" s="50"/>
      <c r="I9" s="50"/>
      <c r="K9" s="50"/>
      <c r="L9" s="50"/>
      <c r="M9" s="50"/>
      <c r="N9" s="50"/>
      <c r="O9" s="50"/>
      <c r="P9" s="50"/>
      <c r="Q9" s="50"/>
      <c r="R9" s="50"/>
      <c r="S9" s="50"/>
      <c r="T9" s="4"/>
      <c r="U9" s="4"/>
      <c r="V9" s="4"/>
      <c r="W9" s="4"/>
    </row>
    <row r="10" spans="1:23">
      <c r="A10" s="10">
        <v>40178</v>
      </c>
      <c r="B10" s="13">
        <f>IF(Prices!B8&gt;0, Prices!B7/Prices!B8-1, "")</f>
        <v>6.2126766070021766E-2</v>
      </c>
      <c r="C10" s="13">
        <f>IF(Prices!C8&gt;0, Prices!C7/Prices!C8-1, "")</f>
        <v>3.9644139222725139E-2</v>
      </c>
      <c r="D10" s="13">
        <f>IF(Prices!D8&gt;0, Prices!D7/Prices!D8-1, "")</f>
        <v>8.1266542495833871E-2</v>
      </c>
      <c r="E10" s="13">
        <f>IF(Prices!E8&gt;0, Prices!E7/Prices!E8-1, "")</f>
        <v>7.9435708972151575E-2</v>
      </c>
      <c r="F10" s="13">
        <f>IF(Prices!F8&gt;0, Prices!F7/Prices!F8-1, "")</f>
        <v>4.2603111879476518E-2</v>
      </c>
      <c r="G10" s="13">
        <f>IF(Prices!G8&gt;0, Prices!G7/Prices!G8-1, "")</f>
        <v>8.2580558241848623E-2</v>
      </c>
      <c r="H10" s="13">
        <f>IF(Prices!H8&gt;0, Prices!H7/Prices!H8-1, "")</f>
        <v>-5.7314558792973536E-3</v>
      </c>
      <c r="I10" s="13">
        <f>IF(Prices!I8&gt;0, Prices!I7/Prices!I8-1, "")</f>
        <v>0.11771234610194847</v>
      </c>
      <c r="K10" s="13">
        <f>IF(Prices!K8&gt;0, Prices!K7/Prices!K8-1, "")</f>
        <v>1.2111750672659793E-2</v>
      </c>
      <c r="L10" s="13">
        <f>IF(Prices!L8&gt;0, Prices!L7/Prices!L8-1, "")</f>
        <v>-2.7584950678965048E-2</v>
      </c>
      <c r="M10" s="13">
        <f>IF(Prices!M8&gt;0, Prices!M7/Prices!M8-1, "")</f>
        <v>0.11771234610194847</v>
      </c>
      <c r="N10" s="13">
        <f>IF(Prices!N8&gt;0, Prices!N7/Prices!N8-1, "")</f>
        <v>6.2126766070021766E-2</v>
      </c>
      <c r="O10" s="13">
        <f>IF(Prices!O8&gt;0, Prices!O7/Prices!O8-1, "")</f>
        <v>-2.4230271497409639E-2</v>
      </c>
      <c r="P10" s="13">
        <f>IF(Prices!P8&gt;0, Prices!P7/Prices!P8-1, "")</f>
        <v>3.2663235246511935E-2</v>
      </c>
      <c r="Q10" s="13">
        <f>IF(Prices!Q8&gt;0, Prices!Q7/Prices!Q8-1, "")</f>
        <v>6.7534515767190495E-2</v>
      </c>
      <c r="R10" s="13">
        <f>IF(Prices!R8&gt;0, Prices!R7/Prices!R8-1, "")</f>
        <v>-2.8493037526551634E-2</v>
      </c>
      <c r="S10" s="13">
        <f>IF(Prices!S8&gt;0, Prices!S7/Prices!S8-1, "")</f>
        <v>0.11738960626845985</v>
      </c>
      <c r="T10" s="13"/>
      <c r="U10" s="13"/>
      <c r="V10" s="13"/>
      <c r="W10" s="13"/>
    </row>
    <row r="11" spans="1:23">
      <c r="A11" s="10">
        <v>40147</v>
      </c>
      <c r="B11" s="13">
        <f>IF(Prices!B9&gt;0, Prices!B8/Prices!B9-1, "")</f>
        <v>4.4712092687660077E-2</v>
      </c>
      <c r="C11" s="13">
        <f>IF(Prices!C9&gt;0, Prices!C8/Prices!C9-1, "")</f>
        <v>4.3315420941214988E-2</v>
      </c>
      <c r="D11" s="13">
        <f>IF(Prices!D9&gt;0, Prices!D8/Prices!D9-1, "")</f>
        <v>7.5790065736281331E-2</v>
      </c>
      <c r="E11" s="13">
        <f>IF(Prices!E9&gt;0, Prices!E8/Prices!E9-1, "")</f>
        <v>3.717559829309014E-2</v>
      </c>
      <c r="F11" s="13">
        <f>IF(Prices!F9&gt;0, Prices!F8/Prices!F9-1, "")</f>
        <v>2.7491118254102664E-2</v>
      </c>
      <c r="G11" s="13">
        <f>IF(Prices!G9&gt;0, Prices!G8/Prices!G9-1, "")</f>
        <v>2.1417063277134663E-2</v>
      </c>
      <c r="H11" s="13">
        <f>IF(Prices!H9&gt;0, Prices!H8/Prices!H9-1, "")</f>
        <v>-2.9812558924229848E-2</v>
      </c>
      <c r="I11" s="13">
        <f>IF(Prices!I9&gt;0, Prices!I8/Prices!I9-1, "")</f>
        <v>-1.1464215888793539E-2</v>
      </c>
      <c r="K11" s="13">
        <f>IF(Prices!K9&gt;0, Prices!K8/Prices!K9-1, "")</f>
        <v>1.7558209567593686E-2</v>
      </c>
      <c r="L11" s="13">
        <f>IF(Prices!L9&gt;0, Prices!L8/Prices!L9-1, "")</f>
        <v>7.4998386159705444E-2</v>
      </c>
      <c r="M11" s="13">
        <f>IF(Prices!M9&gt;0, Prices!M8/Prices!M9-1, "")</f>
        <v>-1.1464215888793539E-2</v>
      </c>
      <c r="N11" s="13">
        <f>IF(Prices!N9&gt;0, Prices!N8/Prices!N9-1, "")</f>
        <v>4.4712092687660077E-2</v>
      </c>
      <c r="O11" s="13">
        <f>IF(Prices!O9&gt;0, Prices!O8/Prices!O9-1, "")</f>
        <v>7.0710430407203262E-2</v>
      </c>
      <c r="P11" s="13">
        <f>IF(Prices!P9&gt;0, Prices!P8/Prices!P9-1, "")</f>
        <v>0.11447434879861462</v>
      </c>
      <c r="Q11" s="13">
        <f>IF(Prices!Q9&gt;0, Prices!Q8/Prices!Q9-1, "")</f>
        <v>5.9503172191940124E-2</v>
      </c>
      <c r="R11" s="13">
        <f>IF(Prices!R9&gt;0, Prices!R8/Prices!R9-1, "")</f>
        <v>5.9190420538844712E-2</v>
      </c>
      <c r="S11" s="13">
        <f>IF(Prices!S9&gt;0, Prices!S8/Prices!S9-1, "")</f>
        <v>6.5408991493268065E-2</v>
      </c>
      <c r="T11" s="13"/>
      <c r="U11" s="13"/>
      <c r="V11" s="13"/>
      <c r="W11" s="13"/>
    </row>
    <row r="12" spans="1:23">
      <c r="A12" s="10">
        <v>40116</v>
      </c>
      <c r="B12" s="13">
        <f>IF(Prices!B10&gt;0, Prices!B9/Prices!B10-1, "")</f>
        <v>3.7404445515123008E-2</v>
      </c>
      <c r="C12" s="13">
        <f>IF(Prices!C10&gt;0, Prices!C9/Prices!C10-1, "")</f>
        <v>-1.9322900031938817E-2</v>
      </c>
      <c r="D12" s="13">
        <f>IF(Prices!D10&gt;0, Prices!D9/Prices!D10-1, "")</f>
        <v>7.5907715582451019E-2</v>
      </c>
      <c r="E12" s="13">
        <f>IF(Prices!E10&gt;0, Prices!E9/Prices!E10-1, "")</f>
        <v>2.531259275942932E-2</v>
      </c>
      <c r="F12" s="13">
        <f>IF(Prices!F10&gt;0, Prices!F9/Prices!F10-1, "")</f>
        <v>0.12046251540138364</v>
      </c>
      <c r="G12" s="13">
        <f>IF(Prices!G10&gt;0, Prices!G9/Prices!G10-1, "")</f>
        <v>-7.5209955776358584E-3</v>
      </c>
      <c r="H12" s="13">
        <f>IF(Prices!H10&gt;0, Prices!H9/Prices!H10-1, "")</f>
        <v>4.7089271855222048E-2</v>
      </c>
      <c r="I12" s="13">
        <f>IF(Prices!I10&gt;0, Prices!I9/Prices!I10-1, "")</f>
        <v>2.8683600399710851E-2</v>
      </c>
      <c r="K12" s="13">
        <f>IF(Prices!K10&gt;0, Prices!K9/Prices!K10-1, "")</f>
        <v>1.5615358931552636E-2</v>
      </c>
      <c r="L12" s="13">
        <f>IF(Prices!L10&gt;0, Prices!L9/Prices!L10-1, "")</f>
        <v>9.0454312538539305E-3</v>
      </c>
      <c r="M12" s="13">
        <f>IF(Prices!M10&gt;0, Prices!M9/Prices!M10-1, "")</f>
        <v>2.8683600399710851E-2</v>
      </c>
      <c r="N12" s="13">
        <f>IF(Prices!N10&gt;0, Prices!N9/Prices!N10-1, "")</f>
        <v>3.7404445515123008E-2</v>
      </c>
      <c r="O12" s="13">
        <f>IF(Prices!O10&gt;0, Prices!O9/Prices!O10-1, "")</f>
        <v>3.6521443603518833E-2</v>
      </c>
      <c r="P12" s="13">
        <f>IF(Prices!P10&gt;0, Prices!P9/Prices!P10-1, "")</f>
        <v>0.14617706653434226</v>
      </c>
      <c r="Q12" s="13">
        <f>IF(Prices!Q10&gt;0, Prices!Q9/Prices!Q10-1, "")</f>
        <v>-3.117762337431107E-3</v>
      </c>
      <c r="R12" s="13">
        <f>IF(Prices!R10&gt;0, Prices!R9/Prices!R10-1, "")</f>
        <v>-9.9984532095901413E-3</v>
      </c>
      <c r="S12" s="13">
        <f>IF(Prices!S10&gt;0, Prices!S9/Prices!S10-1, "")</f>
        <v>-8.2783905501593424E-2</v>
      </c>
      <c r="T12" s="13"/>
      <c r="U12" s="13"/>
      <c r="V12" s="13"/>
      <c r="W12" s="13"/>
    </row>
    <row r="13" spans="1:23">
      <c r="A13" s="10">
        <v>40086</v>
      </c>
      <c r="B13" s="13">
        <f>IF(Prices!B11&gt;0, Prices!B10/Prices!B11-1, "")</f>
        <v>0.12957680776314096</v>
      </c>
      <c r="C13" s="13">
        <f>IF(Prices!C11&gt;0, Prices!C10/Prices!C11-1, "")</f>
        <v>2.1033751834338865E-2</v>
      </c>
      <c r="D13" s="13">
        <f>IF(Prices!D11&gt;0, Prices!D10/Prices!D11-1, "")</f>
        <v>6.5355790152308524E-2</v>
      </c>
      <c r="E13" s="13">
        <f>IF(Prices!E11&gt;0, Prices!E10/Prices!E11-1, "")</f>
        <v>-1.0629386212265834E-2</v>
      </c>
      <c r="F13" s="13">
        <f>IF(Prices!F11&gt;0, Prices!F10/Prices!F11-1, "")</f>
        <v>3.1781732837864229E-2</v>
      </c>
      <c r="G13" s="13">
        <f>IF(Prices!G11&gt;0, Prices!G10/Prices!G11-1, "")</f>
        <v>7.185366267669635E-2</v>
      </c>
      <c r="H13" s="13">
        <f>IF(Prices!H11&gt;0, Prices!H10/Prices!H11-1, "")</f>
        <v>1.8319681753398376E-2</v>
      </c>
      <c r="I13" s="13">
        <f>IF(Prices!I11&gt;0, Prices!I10/Prices!I11-1, "")</f>
        <v>5.8333915065926778E-2</v>
      </c>
      <c r="K13" s="13">
        <f>IF(Prices!K11&gt;0, Prices!K10/Prices!K11-1, "")</f>
        <v>-4.5706658441772019E-3</v>
      </c>
      <c r="L13" s="13">
        <f>IF(Prices!L11&gt;0, Prices!L10/Prices!L11-1, "")</f>
        <v>7.0411929309174948E-2</v>
      </c>
      <c r="M13" s="13">
        <f>IF(Prices!M11&gt;0, Prices!M10/Prices!M11-1, "")</f>
        <v>5.8333915065926778E-2</v>
      </c>
      <c r="N13" s="13">
        <f>IF(Prices!N11&gt;0, Prices!N10/Prices!N11-1, "")</f>
        <v>0.12957680776314096</v>
      </c>
      <c r="O13" s="13">
        <f>IF(Prices!O11&gt;0, Prices!O10/Prices!O11-1, "")</f>
        <v>4.9243956797531352E-2</v>
      </c>
      <c r="P13" s="13">
        <f>IF(Prices!P11&gt;0, Prices!P10/Prices!P11-1, "")</f>
        <v>3.4301355801719557E-2</v>
      </c>
      <c r="Q13" s="13">
        <f>IF(Prices!Q11&gt;0, Prices!Q10/Prices!Q11-1, "")</f>
        <v>2.3578970403194788E-2</v>
      </c>
      <c r="R13" s="13">
        <f>IF(Prices!R11&gt;0, Prices!R10/Prices!R11-1, "")</f>
        <v>0.16536880813324673</v>
      </c>
      <c r="S13" s="13">
        <f>IF(Prices!S11&gt;0, Prices!S10/Prices!S11-1, "")</f>
        <v>5.8764105102587116E-2</v>
      </c>
      <c r="T13" s="13"/>
      <c r="U13" s="13"/>
      <c r="V13" s="13"/>
      <c r="W13" s="13"/>
    </row>
    <row r="14" spans="1:23">
      <c r="A14" s="10">
        <v>40056</v>
      </c>
      <c r="B14" s="13">
        <f>IF(Prices!B12&gt;0, Prices!B11/Prices!B12-1, "")</f>
        <v>4.5298123154269287E-3</v>
      </c>
      <c r="C14" s="13">
        <f>IF(Prices!C12&gt;0, Prices!C11/Prices!C12-1, "")</f>
        <v>6.5065123010130232E-2</v>
      </c>
      <c r="D14" s="13">
        <f>IF(Prices!D12&gt;0, Prices!D11/Prices!D12-1, "")</f>
        <v>5.5366558938595212E-2</v>
      </c>
      <c r="E14" s="13">
        <f>IF(Prices!E12&gt;0, Prices!E11/Prices!E12-1, "")</f>
        <v>0.12941984315382604</v>
      </c>
      <c r="F14" s="13">
        <f>IF(Prices!F12&gt;0, Prices!F11/Prices!F12-1, "")</f>
        <v>-3.350503284343842E-2</v>
      </c>
      <c r="G14" s="13">
        <f>IF(Prices!G12&gt;0, Prices!G11/Prices!G12-1, "")</f>
        <v>7.4580756358113565E-3</v>
      </c>
      <c r="H14" s="13">
        <f>IF(Prices!H12&gt;0, Prices!H11/Prices!H12-1, "")</f>
        <v>5.3929937401564487E-4</v>
      </c>
      <c r="I14" s="13">
        <f>IF(Prices!I12&gt;0, Prices!I11/Prices!I12-1, "")</f>
        <v>6.3290402212026198E-2</v>
      </c>
      <c r="K14" s="13">
        <f>IF(Prices!K12&gt;0, Prices!K11/Prices!K12-1, "")</f>
        <v>-3.1469377874606574E-2</v>
      </c>
      <c r="L14" s="13">
        <f>IF(Prices!L12&gt;0, Prices!L11/Prices!L12-1, "")</f>
        <v>-2.521975532396914E-2</v>
      </c>
      <c r="M14" s="13">
        <f>IF(Prices!M12&gt;0, Prices!M11/Prices!M12-1, "")</f>
        <v>6.3290402212026198E-2</v>
      </c>
      <c r="N14" s="13">
        <f>IF(Prices!N12&gt;0, Prices!N11/Prices!N12-1, "")</f>
        <v>4.5298123154269287E-3</v>
      </c>
      <c r="O14" s="13">
        <f>IF(Prices!O12&gt;0, Prices!O11/Prices!O12-1, "")</f>
        <v>3.5890394931985536E-3</v>
      </c>
      <c r="P14" s="13">
        <f>IF(Prices!P12&gt;0, Prices!P11/Prices!P12-1, "")</f>
        <v>-1.6199612892367266E-2</v>
      </c>
      <c r="Q14" s="13">
        <f>IF(Prices!Q12&gt;0, Prices!Q11/Prices!Q12-1, "")</f>
        <v>2.977380918847361E-2</v>
      </c>
      <c r="R14" s="13">
        <f>IF(Prices!R12&gt;0, Prices!R11/Prices!R12-1, "")</f>
        <v>0.16348718981225141</v>
      </c>
      <c r="S14" s="13">
        <f>IF(Prices!S12&gt;0, Prices!S11/Prices!S12-1, "")</f>
        <v>-2.0831890795786401E-2</v>
      </c>
      <c r="T14" s="13"/>
      <c r="U14" s="13"/>
      <c r="V14" s="13"/>
      <c r="W14" s="13"/>
    </row>
    <row r="15" spans="1:23">
      <c r="A15" s="10">
        <v>40025</v>
      </c>
      <c r="B15" s="13">
        <f>IF(Prices!B13&gt;0, Prices!B12/Prices!B13-1, "")</f>
        <v>5.650072972373632E-2</v>
      </c>
      <c r="C15" s="13">
        <f>IF(Prices!C13&gt;0, Prices!C12/Prices!C13-1, "")</f>
        <v>7.364822871348653E-2</v>
      </c>
      <c r="D15" s="13">
        <f>IF(Prices!D13&gt;0, Prices!D12/Prices!D13-1, "")</f>
        <v>0.14684223360156068</v>
      </c>
      <c r="E15" s="13">
        <f>IF(Prices!E13&gt;0, Prices!E12/Prices!E13-1, "")</f>
        <v>0.14143548339904788</v>
      </c>
      <c r="F15" s="13">
        <f>IF(Prices!F13&gt;0, Prices!F12/Prices!F13-1, "")</f>
        <v>6.7066713731027239E-2</v>
      </c>
      <c r="G15" s="13">
        <f>IF(Prices!G13&gt;0, Prices!G12/Prices!G13-1, "")</f>
        <v>3.9768810218869799E-2</v>
      </c>
      <c r="H15" s="13">
        <f>IF(Prices!H13&gt;0, Prices!H12/Prices!H13-1, "")</f>
        <v>0.14506315494366451</v>
      </c>
      <c r="I15" s="13">
        <f>IF(Prices!I13&gt;0, Prices!I12/Prices!I13-1, "")</f>
        <v>0.10955064560712224</v>
      </c>
      <c r="K15" s="13">
        <f>IF(Prices!K13&gt;0, Prices!K12/Prices!K13-1, "")</f>
        <v>0.10192198003955766</v>
      </c>
      <c r="L15" s="13">
        <f>IF(Prices!L13&gt;0, Prices!L12/Prices!L13-1, "")</f>
        <v>9.5010927782367194E-2</v>
      </c>
      <c r="M15" s="13">
        <f>IF(Prices!M13&gt;0, Prices!M12/Prices!M13-1, "")</f>
        <v>0.10955064560712224</v>
      </c>
      <c r="N15" s="13">
        <f>IF(Prices!N13&gt;0, Prices!N12/Prices!N13-1, "")</f>
        <v>5.650072972373632E-2</v>
      </c>
      <c r="O15" s="13">
        <f>IF(Prices!O13&gt;0, Prices!O12/Prices!O13-1, "")</f>
        <v>3.0166928396969883E-2</v>
      </c>
      <c r="P15" s="13">
        <f>IF(Prices!P13&gt;0, Prices!P12/Prices!P13-1, "")</f>
        <v>0.11540808185103502</v>
      </c>
      <c r="Q15" s="13">
        <f>IF(Prices!Q13&gt;0, Prices!Q12/Prices!Q13-1, "")</f>
        <v>0.17337343623473411</v>
      </c>
      <c r="R15" s="13">
        <f>IF(Prices!R13&gt;0, Prices!R12/Prices!R13-1, "")</f>
        <v>4.0892777617687726E-2</v>
      </c>
      <c r="S15" s="13">
        <f>IF(Prices!S13&gt;0, Prices!S12/Prices!S13-1, "")</f>
        <v>7.7970095779874349E-2</v>
      </c>
      <c r="T15" s="13"/>
      <c r="U15" s="13"/>
      <c r="V15" s="13"/>
      <c r="W15" s="13"/>
    </row>
    <row r="16" spans="1:23">
      <c r="A16" s="10">
        <v>39994</v>
      </c>
      <c r="B16" s="13">
        <f>IF(Prices!B14&gt;0, Prices!B13/Prices!B14-1, "")</f>
        <v>-3.4632627305336228E-2</v>
      </c>
      <c r="C16" s="13">
        <f>IF(Prices!C14&gt;0, Prices!C13/Prices!C14-1, "")</f>
        <v>-8.564914658943712E-3</v>
      </c>
      <c r="D16" s="13">
        <f>IF(Prices!D14&gt;0, Prices!D13/Prices!D14-1, "")</f>
        <v>8.35997049422188E-3</v>
      </c>
      <c r="E16" s="13">
        <f>IF(Prices!E14&gt;0, Prices!E13/Prices!E14-1, "")</f>
        <v>-4.5079163491660412E-2</v>
      </c>
      <c r="F16" s="13">
        <f>IF(Prices!F14&gt;0, Prices!F13/Prices!F14-1, "")</f>
        <v>2.9840178029536535E-3</v>
      </c>
      <c r="G16" s="13">
        <f>IF(Prices!G14&gt;0, Prices!G13/Prices!G14-1, "")</f>
        <v>3.2474607540322831E-2</v>
      </c>
      <c r="H16" s="13">
        <f>IF(Prices!H14&gt;0, Prices!H13/Prices!H14-1, "")</f>
        <v>-7.1633822334614794E-2</v>
      </c>
      <c r="I16" s="13">
        <f>IF(Prices!I14&gt;0, Prices!I13/Prices!I14-1, "")</f>
        <v>-1.7931087590555062E-2</v>
      </c>
      <c r="K16" s="13">
        <f>IF(Prices!K14&gt;0, Prices!K13/Prices!K14-1, "")</f>
        <v>6.4646720987072692E-2</v>
      </c>
      <c r="L16" s="13">
        <f>IF(Prices!L14&gt;0, Prices!L13/Prices!L14-1, "")</f>
        <v>-1.6171743624413426E-2</v>
      </c>
      <c r="M16" s="13">
        <f>IF(Prices!M14&gt;0, Prices!M13/Prices!M14-1, "")</f>
        <v>-1.7931087590555062E-2</v>
      </c>
      <c r="N16" s="13">
        <f>IF(Prices!N14&gt;0, Prices!N13/Prices!N14-1, "")</f>
        <v>-3.4632627305336228E-2</v>
      </c>
      <c r="O16" s="13">
        <f>IF(Prices!O14&gt;0, Prices!O13/Prices!O14-1, "")</f>
        <v>7.2630520294073353E-2</v>
      </c>
      <c r="P16" s="13">
        <f>IF(Prices!P14&gt;0, Prices!P13/Prices!P14-1, "")</f>
        <v>-1.2421784472769315E-2</v>
      </c>
      <c r="Q16" s="13">
        <f>IF(Prices!Q14&gt;0, Prices!Q13/Prices!Q14-1, "")</f>
        <v>5.2542166509152111E-2</v>
      </c>
      <c r="R16" s="13">
        <f>IF(Prices!R14&gt;0, Prices!R13/Prices!R14-1, "")</f>
        <v>-5.4663573851957636E-2</v>
      </c>
      <c r="S16" s="13">
        <f>IF(Prices!S14&gt;0, Prices!S13/Prices!S14-1, "")</f>
        <v>0.10282047060760346</v>
      </c>
      <c r="T16" s="13"/>
      <c r="U16" s="13"/>
      <c r="V16" s="13"/>
      <c r="W16" s="13"/>
    </row>
    <row r="17" spans="1:23">
      <c r="A17" s="10">
        <v>39962</v>
      </c>
      <c r="B17" s="13">
        <f>IF(Prices!B15&gt;0, Prices!B14/Prices!B15-1, "")</f>
        <v>0.14970808768816912</v>
      </c>
      <c r="C17" s="13">
        <f>IF(Prices!C15&gt;0, Prices!C14/Prices!C15-1, "")</f>
        <v>-3.7825339420169413E-2</v>
      </c>
      <c r="D17" s="13">
        <f>IF(Prices!D15&gt;0, Prices!D14/Prices!D15-1, "")</f>
        <v>2.0935836931418761E-2</v>
      </c>
      <c r="E17" s="13">
        <f>IF(Prices!E15&gt;0, Prices!E14/Prices!E15-1, "")</f>
        <v>2.8955546088688555E-2</v>
      </c>
      <c r="F17" s="13">
        <f>IF(Prices!F15&gt;0, Prices!F14/Prices!F15-1, "")</f>
        <v>-8.5744371458656987E-3</v>
      </c>
      <c r="G17" s="13">
        <f>IF(Prices!G15&gt;0, Prices!G14/Prices!G15-1, "")</f>
        <v>4.4995122375588448E-3</v>
      </c>
      <c r="H17" s="13">
        <f>IF(Prices!H15&gt;0, Prices!H14/Prices!H15-1, "")</f>
        <v>0.11146684805341511</v>
      </c>
      <c r="I17" s="13">
        <f>IF(Prices!I15&gt;0, Prices!I14/Prices!I15-1, "")</f>
        <v>0.12295065472995259</v>
      </c>
      <c r="K17" s="13">
        <f>IF(Prices!K15&gt;0, Prices!K14/Prices!K15-1, "")</f>
        <v>-6.4406348488488807E-2</v>
      </c>
      <c r="L17" s="13">
        <f>IF(Prices!L15&gt;0, Prices!L14/Prices!L15-1, "")</f>
        <v>5.0565888729916963E-2</v>
      </c>
      <c r="M17" s="13">
        <f>IF(Prices!M15&gt;0, Prices!M14/Prices!M15-1, "")</f>
        <v>0.12295065472995259</v>
      </c>
      <c r="N17" s="13">
        <f>IF(Prices!N15&gt;0, Prices!N14/Prices!N15-1, "")</f>
        <v>0.14970808768816912</v>
      </c>
      <c r="O17" s="13">
        <f>IF(Prices!O15&gt;0, Prices!O14/Prices!O15-1, "")</f>
        <v>0.11779556741846431</v>
      </c>
      <c r="P17" s="13">
        <f>IF(Prices!P15&gt;0, Prices!P14/Prices!P15-1, "")</f>
        <v>0.10635352033229073</v>
      </c>
      <c r="Q17" s="13">
        <f>IF(Prices!Q15&gt;0, Prices!Q14/Prices!Q15-1, "")</f>
        <v>5.798109816268493E-6</v>
      </c>
      <c r="R17" s="13">
        <f>IF(Prices!R15&gt;0, Prices!R14/Prices!R15-1, "")</f>
        <v>-4.1052189951475082E-2</v>
      </c>
      <c r="S17" s="13">
        <f>IF(Prices!S15&gt;0, Prices!S14/Prices!S15-1, "")</f>
        <v>-3.6237838082879503E-2</v>
      </c>
      <c r="T17" s="13"/>
      <c r="U17" s="13"/>
      <c r="V17" s="13"/>
      <c r="W17" s="13"/>
    </row>
    <row r="18" spans="1:23">
      <c r="A18" s="10">
        <v>39933</v>
      </c>
      <c r="B18" s="13">
        <f>IF(Prices!B16&gt;0, Prices!B15/Prices!B16-1, "")</f>
        <v>-8.1208717236736949E-2</v>
      </c>
      <c r="C18" s="13">
        <f>IF(Prices!C16&gt;0, Prices!C15/Prices!C16-1, "")</f>
        <v>0.26914973664409314</v>
      </c>
      <c r="D18" s="13">
        <f>IF(Prices!D16&gt;0, Prices!D15/Prices!D16-1, "")</f>
        <v>1.5602692229247594E-2</v>
      </c>
      <c r="E18" s="13">
        <f>IF(Prices!E16&gt;0, Prices!E15/Prices!E16-1, "")</f>
        <v>7.6597620510319153E-2</v>
      </c>
      <c r="F18" s="13">
        <f>IF(Prices!F16&gt;0, Prices!F15/Prices!F16-1, "")</f>
        <v>0.36577181208053688</v>
      </c>
      <c r="G18" s="13">
        <f>IF(Prices!G16&gt;0, Prices!G15/Prices!G16-1, "")</f>
        <v>1.8327915673685302E-2</v>
      </c>
      <c r="H18" s="13">
        <f>IF(Prices!H16&gt;0, Prices!H15/Prices!H16-1, "")</f>
        <v>0.32185654270079223</v>
      </c>
      <c r="I18" s="13">
        <f>IF(Prices!I16&gt;0, Prices!I15/Prices!I16-1, "")</f>
        <v>6.0696956233408095E-3</v>
      </c>
      <c r="K18" s="13">
        <f>IF(Prices!K16&gt;0, Prices!K15/Prices!K16-1, "")</f>
        <v>9.7766827915116483E-2</v>
      </c>
      <c r="L18" s="13">
        <f>IF(Prices!L16&gt;0, Prices!L15/Prices!L16-1, "")</f>
        <v>5.9217494744732591E-2</v>
      </c>
      <c r="M18" s="13">
        <f>IF(Prices!M16&gt;0, Prices!M15/Prices!M16-1, "")</f>
        <v>6.0696956233408095E-3</v>
      </c>
      <c r="N18" s="13">
        <f>IF(Prices!N16&gt;0, Prices!N15/Prices!N16-1, "")</f>
        <v>-8.1208717236736949E-2</v>
      </c>
      <c r="O18" s="13">
        <f>IF(Prices!O16&gt;0, Prices!O15/Prices!O16-1, "")</f>
        <v>7.7720096288109719E-3</v>
      </c>
      <c r="P18" s="13">
        <f>IF(Prices!P16&gt;0, Prices!P15/Prices!P16-1, "")</f>
        <v>0.21297505753560975</v>
      </c>
      <c r="Q18" s="13">
        <f>IF(Prices!Q16&gt;0, Prices!Q15/Prices!Q16-1, "")</f>
        <v>0.15848866498740555</v>
      </c>
      <c r="R18" s="13">
        <f>IF(Prices!R16&gt;0, Prices!R15/Prices!R16-1, "")</f>
        <v>0.28647806427960409</v>
      </c>
      <c r="S18" s="13">
        <f>IF(Prices!S16&gt;0, Prices!S15/Prices!S16-1, "")</f>
        <v>0.36400561144239596</v>
      </c>
      <c r="T18" s="13"/>
      <c r="U18" s="13"/>
      <c r="V18" s="13"/>
      <c r="W18" s="13"/>
    </row>
    <row r="19" spans="1:23">
      <c r="A19" s="10">
        <v>39903</v>
      </c>
      <c r="B19" s="13">
        <f>IF(Prices!B17&gt;0, Prices!B16/Prices!B17-1, "")</f>
        <v>2.3354187689202943E-2</v>
      </c>
      <c r="C19" s="13">
        <f>IF(Prices!C17&gt;0, Prices!C16/Prices!C17-1, "")</f>
        <v>-0.1278382989893686</v>
      </c>
      <c r="D19" s="13">
        <f>IF(Prices!D17&gt;0, Prices!D16/Prices!D17-1, "")</f>
        <v>0.11577629857199745</v>
      </c>
      <c r="E19" s="13">
        <f>IF(Prices!E17&gt;0, Prices!E16/Prices!E17-1, "")</f>
        <v>9.3532705679650885E-3</v>
      </c>
      <c r="F19" s="13">
        <f>IF(Prices!F17&gt;0, Prices!F16/Prices!F17-1, "")</f>
        <v>0.18426601784266028</v>
      </c>
      <c r="G19" s="13">
        <f>IF(Prices!G17&gt;0, Prices!G16/Prices!G17-1, "")</f>
        <v>-2.7839828470951233E-2</v>
      </c>
      <c r="H19" s="13">
        <f>IF(Prices!H17&gt;0, Prices!H16/Prices!H17-1, "")</f>
        <v>6.3828266725303839E-2</v>
      </c>
      <c r="I19" s="13">
        <f>IF(Prices!I17&gt;0, Prices!I16/Prices!I17-1, "")</f>
        <v>-3.6549721089767617E-2</v>
      </c>
      <c r="K19" s="13">
        <f>IF(Prices!K17&gt;0, Prices!K16/Prices!K17-1, "")</f>
        <v>5.9257579343167333E-2</v>
      </c>
      <c r="L19" s="13">
        <f>IF(Prices!L17&gt;0, Prices!L16/Prices!L17-1, "")</f>
        <v>-2.2418929180185065E-2</v>
      </c>
      <c r="M19" s="13">
        <f>IF(Prices!M17&gt;0, Prices!M16/Prices!M17-1, "")</f>
        <v>-3.6549721089767617E-2</v>
      </c>
      <c r="N19" s="13">
        <f>IF(Prices!N17&gt;0, Prices!N16/Prices!N17-1, "")</f>
        <v>2.3354187689202943E-2</v>
      </c>
      <c r="O19" s="13">
        <f>IF(Prices!O17&gt;0, Prices!O16/Prices!O17-1, "")</f>
        <v>-1.9939886489572345E-2</v>
      </c>
      <c r="P19" s="13">
        <f>IF(Prices!P17&gt;0, Prices!P16/Prices!P17-1, "")</f>
        <v>8.8342810722989329E-2</v>
      </c>
      <c r="Q19" s="13">
        <f>IF(Prices!Q17&gt;0, Prices!Q16/Prices!Q17-1, "")</f>
        <v>9.3704084631207607E-2</v>
      </c>
      <c r="R19" s="13">
        <f>IF(Prices!R17&gt;0, Prices!R16/Prices!R17-1, "")</f>
        <v>0.13296104855085833</v>
      </c>
      <c r="S19" s="13">
        <f>IF(Prices!S17&gt;0, Prices!S16/Prices!S17-1, "")</f>
        <v>0.14035079987660315</v>
      </c>
      <c r="T19" s="13"/>
      <c r="U19" s="13"/>
      <c r="V19" s="13"/>
      <c r="W19" s="13"/>
    </row>
    <row r="20" spans="1:23">
      <c r="A20" s="10">
        <v>39871</v>
      </c>
      <c r="B20" s="13">
        <f>IF(Prices!B18&gt;0, Prices!B17/Prices!B18-1, "")</f>
        <v>-0.1398365892047031</v>
      </c>
      <c r="C20" s="13">
        <f>IF(Prices!C18&gt;0, Prices!C17/Prices!C18-1, "")</f>
        <v>-0.14094035404216931</v>
      </c>
      <c r="D20" s="13">
        <f>IF(Prices!D18&gt;0, Prices!D17/Prices!D18-1, "")</f>
        <v>-7.4358839328031889E-2</v>
      </c>
      <c r="E20" s="13">
        <f>IF(Prices!E18&gt;0, Prices!E17/Prices!E18-1, "")</f>
        <v>-1.497151169838784E-2</v>
      </c>
      <c r="F20" s="13">
        <f>IF(Prices!F18&gt;0, Prices!F17/Prices!F18-1, "")</f>
        <v>9.3278950168469432E-2</v>
      </c>
      <c r="G20" s="13">
        <f>IF(Prices!G18&gt;0, Prices!G17/Prices!G18-1, "")</f>
        <v>2.5511045463651572E-2</v>
      </c>
      <c r="H20" s="13">
        <f>IF(Prices!H18&gt;0, Prices!H17/Prices!H18-1, "")</f>
        <v>-0.10305211774567324</v>
      </c>
      <c r="I20" s="13">
        <f>IF(Prices!I18&gt;0, Prices!I17/Prices!I18-1, "")</f>
        <v>-0.10588226144415924</v>
      </c>
      <c r="K20" s="13">
        <f>IF(Prices!K18&gt;0, Prices!K17/Prices!K18-1, "")</f>
        <v>-3.0906096811285977E-2</v>
      </c>
      <c r="L20" s="13">
        <f>IF(Prices!L18&gt;0, Prices!L17/Prices!L18-1, "")</f>
        <v>-0.11614700298727409</v>
      </c>
      <c r="M20" s="13">
        <f>IF(Prices!M18&gt;0, Prices!M17/Prices!M18-1, "")</f>
        <v>-0.10588226144415924</v>
      </c>
      <c r="N20" s="13">
        <f>IF(Prices!N18&gt;0, Prices!N17/Prices!N18-1, "")</f>
        <v>-0.1398365892047031</v>
      </c>
      <c r="O20" s="13">
        <f>IF(Prices!O18&gt;0, Prices!O17/Prices!O18-1, "")</f>
        <v>-7.4724028370116713E-2</v>
      </c>
      <c r="P20" s="13">
        <f>IF(Prices!P18&gt;0, Prices!P17/Prices!P18-1, "")</f>
        <v>-0.1371495327102803</v>
      </c>
      <c r="Q20" s="13">
        <f>IF(Prices!Q18&gt;0, Prices!Q17/Prices!Q18-1, "")</f>
        <v>-0.14571539745697837</v>
      </c>
      <c r="R20" s="13">
        <f>IF(Prices!R18&gt;0, Prices!R17/Prices!R18-1, "")</f>
        <v>-0.16839055093934097</v>
      </c>
      <c r="S20" s="13">
        <f>IF(Prices!S18&gt;0, Prices!S17/Prices!S18-1, "")</f>
        <v>-0.18014958268598469</v>
      </c>
      <c r="T20" s="13"/>
      <c r="U20" s="13"/>
      <c r="V20" s="13"/>
      <c r="W20" s="13"/>
    </row>
    <row r="21" spans="1:23">
      <c r="A21" s="10">
        <v>39843</v>
      </c>
      <c r="B21" s="13">
        <f>IF(Prices!B19&gt;0, Prices!B18/Prices!B19-1, "")</f>
        <v>-9.0198853167057336E-2</v>
      </c>
      <c r="C21" s="13">
        <f>IF(Prices!C19&gt;0, Prices!C18/Prices!C19-1, "")</f>
        <v>-5.1798791896081608E-2</v>
      </c>
      <c r="D21" s="13">
        <f>IF(Prices!D19&gt;0, Prices!D18/Prices!D19-1, "")</f>
        <v>-3.7361857447024249E-2</v>
      </c>
      <c r="E21" s="13">
        <f>IF(Prices!E19&gt;0, Prices!E18/Prices!E19-1, "")</f>
        <v>-0.16372342209207558</v>
      </c>
      <c r="F21" s="13">
        <f>IF(Prices!F19&gt;0, Prices!F18/Prices!F19-1, "")</f>
        <v>-0.11980020291891047</v>
      </c>
      <c r="G21" s="13">
        <f>IF(Prices!G19&gt;0, Prices!G18/Prices!G19-1, "")</f>
        <v>3.7626153182324984E-2</v>
      </c>
      <c r="H21" s="13">
        <f>IF(Prices!H19&gt;0, Prices!H18/Prices!H19-1, "")</f>
        <v>-1.8729346190506146E-2</v>
      </c>
      <c r="I21" s="13">
        <f>IF(Prices!I19&gt;0, Prices!I18/Prices!I19-1, "")</f>
        <v>-3.1032379478693639E-2</v>
      </c>
      <c r="K21" s="13">
        <f>IF(Prices!K19&gt;0, Prices!K18/Prices!K19-1, "")</f>
        <v>-8.8813880052938221E-2</v>
      </c>
      <c r="L21" s="13">
        <f>IF(Prices!L19&gt;0, Prices!L18/Prices!L19-1, "")</f>
        <v>-0.11228207590601635</v>
      </c>
      <c r="M21" s="13">
        <f>IF(Prices!M19&gt;0, Prices!M18/Prices!M19-1, "")</f>
        <v>-3.1032379478693639E-2</v>
      </c>
      <c r="N21" s="13">
        <f>IF(Prices!N19&gt;0, Prices!N18/Prices!N19-1, "")</f>
        <v>-9.0198853167057336E-2</v>
      </c>
      <c r="O21" s="13">
        <f>IF(Prices!O19&gt;0, Prices!O18/Prices!O19-1, "")</f>
        <v>-4.4998794443311008E-2</v>
      </c>
      <c r="P21" s="13">
        <f>IF(Prices!P19&gt;0, Prices!P18/Prices!P19-1, "")</f>
        <v>-0.15213946117274169</v>
      </c>
      <c r="Q21" s="13">
        <f>IF(Prices!Q19&gt;0, Prices!Q18/Prices!Q19-1, "")</f>
        <v>-6.5170200532719935E-2</v>
      </c>
      <c r="R21" s="13">
        <f>IF(Prices!R19&gt;0, Prices!R18/Prices!R19-1, "")</f>
        <v>-0.25970280713717464</v>
      </c>
      <c r="S21" s="13">
        <f>IF(Prices!S19&gt;0, Prices!S18/Prices!S19-1, "")</f>
        <v>-0.13283641479225616</v>
      </c>
      <c r="T21" s="13"/>
      <c r="U21" s="13"/>
      <c r="V21" s="13"/>
      <c r="W21" s="13"/>
    </row>
    <row r="22" spans="1:23">
      <c r="A22" s="10">
        <v>39813</v>
      </c>
      <c r="B22" s="13">
        <f>IF(Prices!B20&gt;0, Prices!B19/Prices!B20-1, "")</f>
        <v>-3.1492064269019626E-2</v>
      </c>
      <c r="C22" s="13">
        <f>IF(Prices!C20&gt;0, Prices!C19/Prices!C20-1, "")</f>
        <v>4.5317389360751026E-2</v>
      </c>
      <c r="D22" s="13">
        <f>IF(Prices!D20&gt;0, Prices!D19/Prices!D20-1, "")</f>
        <v>-1.0434433630982287E-2</v>
      </c>
      <c r="E22" s="13">
        <f>IF(Prices!E20&gt;0, Prices!E19/Prices!E20-1, "")</f>
        <v>-2.1363679379199474E-2</v>
      </c>
      <c r="F22" s="13">
        <f>IF(Prices!F20&gt;0, Prices!F19/Prices!F20-1, "")</f>
        <v>2.2749042145593812E-2</v>
      </c>
      <c r="G22" s="13">
        <f>IF(Prices!G20&gt;0, Prices!G19/Prices!G20-1, "")</f>
        <v>-6.6279821195388222E-2</v>
      </c>
      <c r="H22" s="13">
        <f>IF(Prices!H20&gt;0, Prices!H19/Prices!H20-1, "")</f>
        <v>2.2990952107545093E-2</v>
      </c>
      <c r="I22" s="13">
        <f>IF(Prices!I20&gt;0, Prices!I19/Prices!I20-1, "")</f>
        <v>5.7602218070853306E-2</v>
      </c>
      <c r="K22" s="13">
        <f>IF(Prices!K20&gt;0, Prices!K19/Prices!K20-1, "")</f>
        <v>-6.0851457027832234E-2</v>
      </c>
      <c r="L22" s="13">
        <f>IF(Prices!L20&gt;0, Prices!L19/Prices!L20-1, "")</f>
        <v>-3.9318534765693913E-2</v>
      </c>
      <c r="M22" s="13">
        <f>IF(Prices!M20&gt;0, Prices!M19/Prices!M20-1, "")</f>
        <v>5.7602218070853306E-2</v>
      </c>
      <c r="N22" s="13">
        <f>IF(Prices!N20&gt;0, Prices!N19/Prices!N20-1, "")</f>
        <v>-3.1492064269019626E-2</v>
      </c>
      <c r="O22" s="13">
        <f>IF(Prices!O20&gt;0, Prices!O19/Prices!O20-1, "")</f>
        <v>5.3327680889595719E-2</v>
      </c>
      <c r="P22" s="13">
        <f>IF(Prices!P20&gt;0, Prices!P19/Prices!P20-1, "")</f>
        <v>0.10969443833809622</v>
      </c>
      <c r="Q22" s="13">
        <f>IF(Prices!Q20&gt;0, Prices!Q19/Prices!Q20-1, "")</f>
        <v>-0.14029920004842056</v>
      </c>
      <c r="R22" s="13">
        <f>IF(Prices!R20&gt;0, Prices!R19/Prices!R20-1, "")</f>
        <v>6.8269252657697788E-2</v>
      </c>
      <c r="S22" s="13">
        <f>IF(Prices!S20&gt;0, Prices!S19/Prices!S20-1, "")</f>
        <v>-9.1882433278324793E-2</v>
      </c>
      <c r="T22" s="13"/>
      <c r="U22" s="13"/>
      <c r="V22" s="13"/>
      <c r="W22" s="13"/>
    </row>
    <row r="23" spans="1:23">
      <c r="A23" s="10">
        <v>39780</v>
      </c>
      <c r="B23" s="13">
        <f>IF(Prices!B21&gt;0, Prices!B20/Prices!B21-1, "")</f>
        <v>2.5941797303292047E-2</v>
      </c>
      <c r="C23" s="13">
        <f>IF(Prices!C21&gt;0, Prices!C20/Prices!C21-1, "")</f>
        <v>6.9772676119739252E-3</v>
      </c>
      <c r="D23" s="13">
        <f>IF(Prices!D21&gt;0, Prices!D20/Prices!D21-1, "")</f>
        <v>5.5212568388296468E-4</v>
      </c>
      <c r="E23" s="13">
        <f>IF(Prices!E21&gt;0, Prices!E20/Prices!E21-1, "")</f>
        <v>7.8709146291265242E-2</v>
      </c>
      <c r="F23" s="13">
        <f>IF(Prices!F21&gt;0, Prices!F20/Prices!F21-1, "")</f>
        <v>-7.746686303387329E-2</v>
      </c>
      <c r="G23" s="13">
        <f>IF(Prices!G21&gt;0, Prices!G20/Prices!G21-1, "")</f>
        <v>5.7854099591858388E-2</v>
      </c>
      <c r="H23" s="13">
        <f>IF(Prices!H21&gt;0, Prices!H20/Prices!H21-1, "")</f>
        <v>0.14978061314500013</v>
      </c>
      <c r="I23" s="13">
        <f>IF(Prices!I21&gt;0, Prices!I20/Prices!I21-1, "")</f>
        <v>8.4394824805128499E-2</v>
      </c>
      <c r="K23" s="13">
        <f>IF(Prices!K21&gt;0, Prices!K20/Prices!K21-1, "")</f>
        <v>-2.7132738810264456E-2</v>
      </c>
      <c r="L23" s="13">
        <f>IF(Prices!L21&gt;0, Prices!L20/Prices!L21-1, "")</f>
        <v>-2.9431542232766228E-3</v>
      </c>
      <c r="M23" s="13">
        <f>IF(Prices!M21&gt;0, Prices!M20/Prices!M21-1, "")</f>
        <v>8.4394824805128499E-2</v>
      </c>
      <c r="N23" s="13">
        <f>IF(Prices!N21&gt;0, Prices!N20/Prices!N21-1, "")</f>
        <v>2.5941797303292047E-2</v>
      </c>
      <c r="O23" s="13">
        <f>IF(Prices!O21&gt;0, Prices!O20/Prices!O21-1, "")</f>
        <v>3.6805603380176466E-2</v>
      </c>
      <c r="P23" s="13">
        <f>IF(Prices!P21&gt;0, Prices!P20/Prices!P21-1, "")</f>
        <v>-0.21044866788162808</v>
      </c>
      <c r="Q23" s="13">
        <f>IF(Prices!Q21&gt;0, Prices!Q20/Prices!Q21-1, "")</f>
        <v>4.9760674347678613E-2</v>
      </c>
      <c r="R23" s="13">
        <f>IF(Prices!R21&gt;0, Prices!R20/Prices!R21-1, "")</f>
        <v>-0.1119354708284479</v>
      </c>
      <c r="S23" s="13">
        <f>IF(Prices!S21&gt;0, Prices!S20/Prices!S21-1, "")</f>
        <v>3.9620307764380858E-3</v>
      </c>
      <c r="T23" s="13"/>
      <c r="U23" s="13"/>
      <c r="V23" s="13"/>
      <c r="W23" s="13"/>
    </row>
    <row r="24" spans="1:23">
      <c r="A24" s="10">
        <v>39752</v>
      </c>
      <c r="B24" s="13">
        <f>IF(Prices!B22&gt;0, Prices!B21/Prices!B22-1, "")</f>
        <v>-5.7777462334047125E-2</v>
      </c>
      <c r="C24" s="13">
        <f>IF(Prices!C22&gt;0, Prices!C21/Prices!C22-1, "")</f>
        <v>-0.15205878143041185</v>
      </c>
      <c r="D24" s="13">
        <f>IF(Prices!D22&gt;0, Prices!D21/Prices!D22-1, "")</f>
        <v>-0.11610470275066553</v>
      </c>
      <c r="E24" s="13">
        <f>IF(Prices!E22&gt;0, Prices!E21/Prices!E22-1, "")</f>
        <v>-0.14779782876819003</v>
      </c>
      <c r="F24" s="13">
        <f>IF(Prices!F22&gt;0, Prices!F21/Prices!F22-1, "")</f>
        <v>-0.24722838137472269</v>
      </c>
      <c r="G24" s="13">
        <f>IF(Prices!G22&gt;0, Prices!G21/Prices!G22-1, "")</f>
        <v>-3.7255410589306703E-2</v>
      </c>
      <c r="H24" s="13">
        <f>IF(Prices!H22&gt;0, Prices!H21/Prices!H22-1, "")</f>
        <v>-0.21453220687497199</v>
      </c>
      <c r="I24" s="13">
        <f>IF(Prices!I22&gt;0, Prices!I21/Prices!I22-1, "")</f>
        <v>-8.2786061620644835E-2</v>
      </c>
      <c r="K24" s="13">
        <f>IF(Prices!K22&gt;0, Prices!K21/Prices!K22-1, "")</f>
        <v>-2.1761461797467074E-2</v>
      </c>
      <c r="L24" s="13">
        <f>IF(Prices!L22&gt;0, Prices!L21/Prices!L22-1, "")</f>
        <v>-6.759331266953672E-2</v>
      </c>
      <c r="M24" s="13">
        <f>IF(Prices!M22&gt;0, Prices!M21/Prices!M22-1, "")</f>
        <v>-8.2786061620644835E-2</v>
      </c>
      <c r="N24" s="13">
        <f>IF(Prices!N22&gt;0, Prices!N21/Prices!N22-1, "")</f>
        <v>-5.7777462334047125E-2</v>
      </c>
      <c r="O24" s="13">
        <f>IF(Prices!O22&gt;0, Prices!O21/Prices!O22-1, "")</f>
        <v>-0.16142182332688437</v>
      </c>
      <c r="P24" s="13">
        <f>IF(Prices!P22&gt;0, Prices!P21/Prices!P22-1, "")</f>
        <v>-0.27791703220955011</v>
      </c>
      <c r="Q24" s="13">
        <f>IF(Prices!Q22&gt;0, Prices!Q21/Prices!Q22-1, "")</f>
        <v>-5.8701567966826462E-2</v>
      </c>
      <c r="R24" s="13">
        <f>IF(Prices!R22&gt;0, Prices!R21/Prices!R22-1, "")</f>
        <v>-0.21268005411571211</v>
      </c>
      <c r="S24" s="13">
        <f>IF(Prices!S22&gt;0, Prices!S21/Prices!S22-1, "")</f>
        <v>-0.1498522265584209</v>
      </c>
      <c r="T24" s="13"/>
      <c r="U24" s="13"/>
      <c r="V24" s="13"/>
      <c r="W24" s="13"/>
    </row>
    <row r="25" spans="1:23">
      <c r="A25" s="10">
        <v>39721</v>
      </c>
      <c r="B25" s="13">
        <f>IF(Prices!B23&gt;0, Prices!B22/Prices!B23-1, "")</f>
        <v>0.1323613129642156</v>
      </c>
      <c r="C25" s="13">
        <f>IF(Prices!C23&gt;0, Prices!C22/Prices!C23-1, "")</f>
        <v>1.3589321984718072E-2</v>
      </c>
      <c r="D25" s="13">
        <f>IF(Prices!D23&gt;0, Prices!D22/Prices!D23-1, "")</f>
        <v>-8.9329724051553372E-2</v>
      </c>
      <c r="E25" s="13">
        <f>IF(Prices!E23&gt;0, Prices!E22/Prices!E23-1, "")</f>
        <v>1.9731933022603565E-2</v>
      </c>
      <c r="F25" s="13">
        <f>IF(Prices!F23&gt;0, Prices!F22/Prices!F23-1, "")</f>
        <v>-0.15105882352941169</v>
      </c>
      <c r="G25" s="13">
        <f>IF(Prices!G23&gt;0, Prices!G22/Prices!G23-1, "")</f>
        <v>-2.4469551487124375E-2</v>
      </c>
      <c r="H25" s="13">
        <f>IF(Prices!H23&gt;0, Prices!H22/Prices!H23-1, "")</f>
        <v>-1.7009328546759184E-2</v>
      </c>
      <c r="I25" s="13">
        <f>IF(Prices!I23&gt;0, Prices!I22/Prices!I23-1, "")</f>
        <v>3.0467295734484701E-2</v>
      </c>
      <c r="K25" s="13">
        <f>IF(Prices!K23&gt;0, Prices!K22/Prices!K23-1, "")</f>
        <v>6.0744809064943839E-2</v>
      </c>
      <c r="L25" s="13">
        <f>IF(Prices!L23&gt;0, Prices!L22/Prices!L23-1, "")</f>
        <v>-1.1466035817888631E-3</v>
      </c>
      <c r="M25" s="13">
        <f>IF(Prices!M23&gt;0, Prices!M22/Prices!M23-1, "")</f>
        <v>3.0467295734484701E-2</v>
      </c>
      <c r="N25" s="13">
        <f>IF(Prices!N23&gt;0, Prices!N22/Prices!N23-1, "")</f>
        <v>0.1323613129642156</v>
      </c>
      <c r="O25" s="13">
        <f>IF(Prices!O23&gt;0, Prices!O22/Prices!O23-1, "")</f>
        <v>-8.9436916084505436E-3</v>
      </c>
      <c r="P25" s="13">
        <f>IF(Prices!P23&gt;0, Prices!P22/Prices!P23-1, "")</f>
        <v>2.8278765788978255E-3</v>
      </c>
      <c r="Q25" s="13">
        <f>IF(Prices!Q23&gt;0, Prices!Q22/Prices!Q23-1, "")</f>
        <v>-4.5952088860993001E-2</v>
      </c>
      <c r="R25" s="13">
        <f>IF(Prices!R23&gt;0, Prices!R22/Prices!R23-1, "")</f>
        <v>-7.7943233961784153E-2</v>
      </c>
      <c r="S25" s="13">
        <f>IF(Prices!S23&gt;0, Prices!S22/Prices!S23-1, "")</f>
        <v>-0.19946381947941116</v>
      </c>
      <c r="T25" s="13"/>
      <c r="U25" s="13"/>
      <c r="V25" s="13"/>
      <c r="W25" s="13"/>
    </row>
    <row r="26" spans="1:23">
      <c r="A26" s="10">
        <v>39689</v>
      </c>
      <c r="B26" s="13">
        <f>IF(Prices!B24&gt;0, Prices!B23/Prices!B24-1, "")</f>
        <v>-4.5858876756798228E-2</v>
      </c>
      <c r="C26" s="13">
        <f>IF(Prices!C24&gt;0, Prices!C23/Prices!C24-1, "")</f>
        <v>7.1843251088534288E-2</v>
      </c>
      <c r="D26" s="13">
        <f>IF(Prices!D24&gt;0, Prices!D23/Prices!D24-1, "")</f>
        <v>-2.9715002548120317E-2</v>
      </c>
      <c r="E26" s="13">
        <f>IF(Prices!E24&gt;0, Prices!E23/Prices!E24-1, "")</f>
        <v>7.5665615214721704E-3</v>
      </c>
      <c r="F26" s="13">
        <f>IF(Prices!F24&gt;0, Prices!F23/Prices!F24-1, "")</f>
        <v>-5.0746001965514265E-2</v>
      </c>
      <c r="G26" s="13">
        <f>IF(Prices!G24&gt;0, Prices!G23/Prices!G24-1, "")</f>
        <v>1.7682673494420209E-2</v>
      </c>
      <c r="H26" s="13">
        <f>IF(Prices!H24&gt;0, Prices!H23/Prices!H24-1, "")</f>
        <v>6.5219731613362253E-2</v>
      </c>
      <c r="I26" s="13">
        <f>IF(Prices!I24&gt;0, Prices!I23/Prices!I24-1, "")</f>
        <v>6.4121103884986264E-2</v>
      </c>
      <c r="K26" s="13">
        <f>IF(Prices!K24&gt;0, Prices!K23/Prices!K24-1, "")</f>
        <v>8.4404792098706549E-2</v>
      </c>
      <c r="L26" s="13">
        <f>IF(Prices!L24&gt;0, Prices!L23/Prices!L24-1, "")</f>
        <v>6.5515698263844735E-2</v>
      </c>
      <c r="M26" s="13">
        <f>IF(Prices!M24&gt;0, Prices!M23/Prices!M24-1, "")</f>
        <v>6.4121103884986264E-2</v>
      </c>
      <c r="N26" s="13">
        <f>IF(Prices!N24&gt;0, Prices!N23/Prices!N24-1, "")</f>
        <v>-4.5858876756798228E-2</v>
      </c>
      <c r="O26" s="13">
        <f>IF(Prices!O24&gt;0, Prices!O23/Prices!O24-1, "")</f>
        <v>2.3696404784430136E-2</v>
      </c>
      <c r="P26" s="13">
        <f>IF(Prices!P24&gt;0, Prices!P23/Prices!P24-1, "")</f>
        <v>0.12858156028368795</v>
      </c>
      <c r="Q26" s="13">
        <f>IF(Prices!Q24&gt;0, Prices!Q23/Prices!Q24-1, "")</f>
        <v>2.4383828543594666E-2</v>
      </c>
      <c r="R26" s="13">
        <f>IF(Prices!R24&gt;0, Prices!R23/Prices!R24-1, "")</f>
        <v>0.10543421244747764</v>
      </c>
      <c r="S26" s="13">
        <f>IF(Prices!S24&gt;0, Prices!S23/Prices!S24-1, "")</f>
        <v>4.2800349506453728E-2</v>
      </c>
      <c r="T26" s="13"/>
      <c r="U26" s="13"/>
      <c r="V26" s="13"/>
      <c r="W26" s="13"/>
    </row>
    <row r="27" spans="1:23">
      <c r="A27" s="10">
        <v>39660</v>
      </c>
      <c r="B27" s="13">
        <f>IF(Prices!B25&gt;0, Prices!B24/Prices!B25-1, "")</f>
        <v>-0.11023380285961215</v>
      </c>
      <c r="C27" s="13">
        <f>IF(Prices!C25&gt;0, Prices!C24/Prices!C25-1, "")</f>
        <v>-6.1901288597131288E-2</v>
      </c>
      <c r="D27" s="13">
        <f>IF(Prices!D25&gt;0, Prices!D24/Prices!D25-1, "")</f>
        <v>3.2376866728722309E-2</v>
      </c>
      <c r="E27" s="13">
        <f>IF(Prices!E25&gt;0, Prices!E24/Prices!E25-1, "")</f>
        <v>-2.4602064714447813E-2</v>
      </c>
      <c r="F27" s="13">
        <f>IF(Prices!F25&gt;0, Prices!F24/Prices!F25-1, "")</f>
        <v>1.6759776536312998E-2</v>
      </c>
      <c r="G27" s="13">
        <f>IF(Prices!G25&gt;0, Prices!G24/Prices!G25-1, "")</f>
        <v>8.5264956529308655E-2</v>
      </c>
      <c r="H27" s="13">
        <f>IF(Prices!H25&gt;0, Prices!H24/Prices!H25-1, "")</f>
        <v>-0.19061762443978902</v>
      </c>
      <c r="I27" s="13">
        <f>IF(Prices!I25&gt;0, Prices!I24/Prices!I25-1, "")</f>
        <v>-2.8691443787878468E-2</v>
      </c>
      <c r="K27" s="13">
        <f>IF(Prices!K25&gt;0, Prices!K24/Prices!K25-1, "")</f>
        <v>5.2949899774414E-2</v>
      </c>
      <c r="L27" s="13">
        <f>IF(Prices!L25&gt;0, Prices!L24/Prices!L25-1, "")</f>
        <v>8.3537872676404445E-2</v>
      </c>
      <c r="M27" s="13">
        <f>IF(Prices!M25&gt;0, Prices!M24/Prices!M25-1, "")</f>
        <v>-2.8691443787878468E-2</v>
      </c>
      <c r="N27" s="13">
        <f>IF(Prices!N25&gt;0, Prices!N24/Prices!N25-1, "")</f>
        <v>-0.11023380285961215</v>
      </c>
      <c r="O27" s="13">
        <f>IF(Prices!O25&gt;0, Prices!O24/Prices!O25-1, "")</f>
        <v>8.0953356679830168E-2</v>
      </c>
      <c r="P27" s="13">
        <f>IF(Prices!P25&gt;0, Prices!P24/Prices!P25-1, "")</f>
        <v>-5.0600949399050577E-2</v>
      </c>
      <c r="Q27" s="13">
        <f>IF(Prices!Q25&gt;0, Prices!Q24/Prices!Q25-1, "")</f>
        <v>1.1499462964240204E-2</v>
      </c>
      <c r="R27" s="13">
        <f>IF(Prices!R25&gt;0, Prices!R24/Prices!R25-1, "")</f>
        <v>1.8202995909741837E-3</v>
      </c>
      <c r="S27" s="13">
        <f>IF(Prices!S25&gt;0, Prices!S24/Prices!S25-1, "")</f>
        <v>0.11702990117485079</v>
      </c>
      <c r="T27" s="13"/>
      <c r="U27" s="13"/>
      <c r="V27" s="13"/>
      <c r="W27" s="13"/>
    </row>
    <row r="28" spans="1:23">
      <c r="A28" s="10">
        <v>39629</v>
      </c>
      <c r="B28" s="13">
        <f>IF(Prices!B26&gt;0, Prices!B25/Prices!B26-1, "")</f>
        <v>-7.2149574783874959E-2</v>
      </c>
      <c r="C28" s="13">
        <f>IF(Prices!C26&gt;0, Prices!C25/Prices!C26-1, "")</f>
        <v>-9.6043956043955991E-2</v>
      </c>
      <c r="D28" s="13">
        <f>IF(Prices!D26&gt;0, Prices!D25/Prices!D26-1, "")</f>
        <v>-0.1756247289226972</v>
      </c>
      <c r="E28" s="13">
        <f>IF(Prices!E26&gt;0, Prices!E25/Prices!E26-1, "")</f>
        <v>-0.11659415091351211</v>
      </c>
      <c r="F28" s="13">
        <f>IF(Prices!F26&gt;0, Prices!F25/Prices!F26-1, "")</f>
        <v>-9.0394546581284874E-2</v>
      </c>
      <c r="G28" s="13">
        <f>IF(Prices!G26&gt;0, Prices!G25/Prices!G26-1, "")</f>
        <v>-0.14424989527154708</v>
      </c>
      <c r="H28" s="13">
        <f>IF(Prices!H26&gt;0, Prices!H25/Prices!H26-1, "")</f>
        <v>-0.11428648124473606</v>
      </c>
      <c r="I28" s="13">
        <f>IF(Prices!I26&gt;0, Prices!I25/Prices!I26-1, "")</f>
        <v>-0.14482305938570739</v>
      </c>
      <c r="K28" s="13">
        <f>IF(Prices!K26&gt;0, Prices!K25/Prices!K26-1, "")</f>
        <v>-8.6294503677420531E-2</v>
      </c>
      <c r="L28" s="13">
        <f>IF(Prices!L26&gt;0, Prices!L25/Prices!L26-1, "")</f>
        <v>-7.9334164278194175E-2</v>
      </c>
      <c r="M28" s="13">
        <f>IF(Prices!M26&gt;0, Prices!M25/Prices!M26-1, "")</f>
        <v>-0.14482305938570739</v>
      </c>
      <c r="N28" s="13">
        <f>IF(Prices!N26&gt;0, Prices!N25/Prices!N26-1, "")</f>
        <v>-7.2149574783874959E-2</v>
      </c>
      <c r="O28" s="13">
        <f>IF(Prices!O26&gt;0, Prices!O25/Prices!O26-1, "")</f>
        <v>-7.0736794730874797E-2</v>
      </c>
      <c r="P28" s="13">
        <f>IF(Prices!P26&gt;0, Prices!P25/Prices!P26-1, "")</f>
        <v>-2.4179506554091845E-2</v>
      </c>
      <c r="Q28" s="13">
        <f>IF(Prices!Q26&gt;0, Prices!Q25/Prices!Q26-1, "")</f>
        <v>-0.10276201085707215</v>
      </c>
      <c r="R28" s="13">
        <f>IF(Prices!R26&gt;0, Prices!R25/Prices!R26-1, "")</f>
        <v>-0.14139323292182615</v>
      </c>
      <c r="S28" s="13">
        <f>IF(Prices!S26&gt;0, Prices!S25/Prices!S26-1, "")</f>
        <v>-9.77080425903184E-2</v>
      </c>
      <c r="T28" s="13"/>
      <c r="U28" s="13"/>
      <c r="V28" s="13"/>
      <c r="W28" s="13"/>
    </row>
    <row r="29" spans="1:23">
      <c r="A29" s="10">
        <v>39598</v>
      </c>
      <c r="B29" s="13">
        <f>IF(Prices!B27&gt;0, Prices!B26/Prices!B27-1, "")</f>
        <v>-6.8371601530181736E-2</v>
      </c>
      <c r="C29" s="13">
        <f>IF(Prices!C27&gt;0, Prices!C26/Prices!C27-1, "")</f>
        <v>-3.9922349763673148E-2</v>
      </c>
      <c r="D29" s="13">
        <f>IF(Prices!D27&gt;0, Prices!D26/Prices!D27-1, "")</f>
        <v>0.11856247201074788</v>
      </c>
      <c r="E29" s="13">
        <f>IF(Prices!E27&gt;0, Prices!E26/Prices!E27-1, "")</f>
        <v>2.637472483828196E-2</v>
      </c>
      <c r="F29" s="13">
        <f>IF(Prices!F27&gt;0, Prices!F26/Prices!F27-1, "")</f>
        <v>-4.5506526282582116E-2</v>
      </c>
      <c r="G29" s="13">
        <f>IF(Prices!G27&gt;0, Prices!G26/Prices!G27-1, "")</f>
        <v>1.2253302990610671E-2</v>
      </c>
      <c r="H29" s="13">
        <f>IF(Prices!H27&gt;0, Prices!H26/Prices!H27-1, "")</f>
        <v>-4.7027787548364453E-2</v>
      </c>
      <c r="I29" s="13">
        <f>IF(Prices!I27&gt;0, Prices!I26/Prices!I27-1, "")</f>
        <v>2.2685831388022937E-3</v>
      </c>
      <c r="K29" s="13">
        <f>IF(Prices!K27&gt;0, Prices!K26/Prices!K27-1, "")</f>
        <v>7.7924248050501577E-2</v>
      </c>
      <c r="L29" s="13">
        <f>IF(Prices!L27&gt;0, Prices!L26/Prices!L27-1, "")</f>
        <v>-1.4912971989531232E-2</v>
      </c>
      <c r="M29" s="13">
        <f>IF(Prices!M27&gt;0, Prices!M26/Prices!M27-1, "")</f>
        <v>2.2685831388022937E-3</v>
      </c>
      <c r="N29" s="13">
        <f>IF(Prices!N27&gt;0, Prices!N26/Prices!N27-1, "")</f>
        <v>-6.8371601530181736E-2</v>
      </c>
      <c r="O29" s="13">
        <f>IF(Prices!O27&gt;0, Prices!O26/Prices!O27-1, "")</f>
        <v>5.1768711198499906E-2</v>
      </c>
      <c r="P29" s="13">
        <f>IF(Prices!P27&gt;0, Prices!P26/Prices!P27-1, "")</f>
        <v>4.3646711924843817E-2</v>
      </c>
      <c r="Q29" s="13">
        <f>IF(Prices!Q27&gt;0, Prices!Q26/Prices!Q27-1, "")</f>
        <v>1.5209381437284231E-2</v>
      </c>
      <c r="R29" s="13">
        <f>IF(Prices!R27&gt;0, Prices!R26/Prices!R27-1, "")</f>
        <v>7.0344978665989766E-2</v>
      </c>
      <c r="S29" s="13">
        <f>IF(Prices!S27&gt;0, Prices!S26/Prices!S27-1, "")</f>
        <v>7.7554642071587798E-2</v>
      </c>
      <c r="T29" s="13"/>
      <c r="U29" s="13"/>
      <c r="V29" s="13"/>
      <c r="W29" s="13"/>
    </row>
    <row r="30" spans="1:23">
      <c r="A30" s="10">
        <v>39568</v>
      </c>
      <c r="B30" s="13">
        <f>IF(Prices!B28&gt;0, Prices!B27/Prices!B28-1, "")</f>
        <v>3.2754904183572409E-2</v>
      </c>
      <c r="C30" s="13">
        <f>IF(Prices!C28&gt;0, Prices!C27/Prices!C28-1, "")</f>
        <v>7.071528625005663E-2</v>
      </c>
      <c r="D30" s="13">
        <f>IF(Prices!D28&gt;0, Prices!D27/Prices!D28-1, "")</f>
        <v>-1.9323671497584627E-2</v>
      </c>
      <c r="E30" s="13">
        <f>IF(Prices!E28&gt;0, Prices!E27/Prices!E28-1, "")</f>
        <v>-3.4996401129491761E-2</v>
      </c>
      <c r="F30" s="13">
        <f>IF(Prices!F28&gt;0, Prices!F27/Prices!F28-1, "")</f>
        <v>0.16352374397797664</v>
      </c>
      <c r="G30" s="13">
        <f>IF(Prices!G28&gt;0, Prices!G27/Prices!G28-1, "")</f>
        <v>5.2669413033260559E-2</v>
      </c>
      <c r="H30" s="13">
        <f>IF(Prices!H28&gt;0, Prices!H27/Prices!H28-1, "")</f>
        <v>-2.9138571197953489E-2</v>
      </c>
      <c r="I30" s="13">
        <f>IF(Prices!I28&gt;0, Prices!I27/Prices!I28-1, "")</f>
        <v>1.765787353772863E-3</v>
      </c>
      <c r="K30" s="13">
        <f>IF(Prices!K28&gt;0, Prices!K27/Prices!K28-1, "")</f>
        <v>-5.7493590921419924E-2</v>
      </c>
      <c r="L30" s="13">
        <f>IF(Prices!L28&gt;0, Prices!L27/Prices!L28-1, "")</f>
        <v>-3.7574511357188367E-2</v>
      </c>
      <c r="M30" s="13">
        <f>IF(Prices!M28&gt;0, Prices!M27/Prices!M28-1, "")</f>
        <v>1.765787353772863E-3</v>
      </c>
      <c r="N30" s="13">
        <f>IF(Prices!N28&gt;0, Prices!N27/Prices!N28-1, "")</f>
        <v>3.2754904183572409E-2</v>
      </c>
      <c r="O30" s="13">
        <f>IF(Prices!O28&gt;0, Prices!O27/Prices!O28-1, "")</f>
        <v>-8.7800470988378065E-2</v>
      </c>
      <c r="P30" s="13">
        <f>IF(Prices!P28&gt;0, Prices!P27/Prices!P28-1, "")</f>
        <v>-5.2184590197481562E-3</v>
      </c>
      <c r="Q30" s="13">
        <f>IF(Prices!Q28&gt;0, Prices!Q27/Prices!Q28-1, "")</f>
        <v>-2.8429034241289175E-2</v>
      </c>
      <c r="R30" s="13">
        <f>IF(Prices!R28&gt;0, Prices!R27/Prices!R28-1, "")</f>
        <v>-2.1522767463499459E-2</v>
      </c>
      <c r="S30" s="13">
        <f>IF(Prices!S28&gt;0, Prices!S27/Prices!S28-1, "")</f>
        <v>0.13429201495463428</v>
      </c>
      <c r="T30" s="13"/>
      <c r="U30" s="13"/>
      <c r="V30" s="13"/>
      <c r="W30" s="13"/>
    </row>
    <row r="31" spans="1:23">
      <c r="A31" s="10">
        <v>39538</v>
      </c>
      <c r="B31" s="13">
        <f>IF(Prices!B29&gt;0, Prices!B28/Prices!B29-1, "")</f>
        <v>3.5896704431224169E-3</v>
      </c>
      <c r="C31" s="13">
        <f>IF(Prices!C29&gt;0, Prices!C28/Prices!C29-1, "")</f>
        <v>-4.4801243040269223E-2</v>
      </c>
      <c r="D31" s="13">
        <f>IF(Prices!D29&gt;0, Prices!D28/Prices!D29-1, "")</f>
        <v>0</v>
      </c>
      <c r="E31" s="13">
        <f>IF(Prices!E29&gt;0, Prices!E28/Prices!E29-1, "")</f>
        <v>2.1849400881217784E-2</v>
      </c>
      <c r="F31" s="13">
        <f>IF(Prices!F29&gt;0, Prices!F28/Prices!F29-1, "")</f>
        <v>-4.7129803698684136E-2</v>
      </c>
      <c r="G31" s="13">
        <f>IF(Prices!G29&gt;0, Prices!G28/Prices!G29-1, "")</f>
        <v>2.2344312074061845E-2</v>
      </c>
      <c r="H31" s="13">
        <f>IF(Prices!H29&gt;0, Prices!H28/Prices!H29-1, "")</f>
        <v>6.1274784362047807E-2</v>
      </c>
      <c r="I31" s="13">
        <f>IF(Prices!I29&gt;0, Prices!I28/Prices!I29-1, "")</f>
        <v>6.4535931455522499E-2</v>
      </c>
      <c r="K31" s="13">
        <f>IF(Prices!K29&gt;0, Prices!K28/Prices!K29-1, "")</f>
        <v>-2.6636877725290553E-2</v>
      </c>
      <c r="L31" s="13">
        <f>IF(Prices!L29&gt;0, Prices!L28/Prices!L29-1, "")</f>
        <v>5.877839134702123E-2</v>
      </c>
      <c r="M31" s="13">
        <f>IF(Prices!M29&gt;0, Prices!M28/Prices!M29-1, "")</f>
        <v>6.4535931455522499E-2</v>
      </c>
      <c r="N31" s="13">
        <f>IF(Prices!N29&gt;0, Prices!N28/Prices!N29-1, "")</f>
        <v>3.5896704431224169E-3</v>
      </c>
      <c r="O31" s="13">
        <f>IF(Prices!O29&gt;0, Prices!O28/Prices!O29-1, "")</f>
        <v>2.3918839869947695E-2</v>
      </c>
      <c r="P31" s="13">
        <f>IF(Prices!P29&gt;0, Prices!P28/Prices!P29-1, "")</f>
        <v>7.6795945350374817E-2</v>
      </c>
      <c r="Q31" s="13">
        <f>IF(Prices!Q29&gt;0, Prices!Q28/Prices!Q29-1, "")</f>
        <v>9.5655236166747315E-3</v>
      </c>
      <c r="R31" s="13">
        <f>IF(Prices!R29&gt;0, Prices!R28/Prices!R29-1, "")</f>
        <v>-3.2644040000377017E-2</v>
      </c>
      <c r="S31" s="13">
        <f>IF(Prices!S29&gt;0, Prices!S28/Prices!S29-1, "")</f>
        <v>-0.10285715566031406</v>
      </c>
      <c r="T31" s="13"/>
      <c r="U31" s="13"/>
      <c r="V31" s="13"/>
      <c r="W31" s="13"/>
    </row>
    <row r="32" spans="1:23">
      <c r="A32" s="10">
        <v>39507</v>
      </c>
      <c r="B32" s="13">
        <f>IF(Prices!B30&gt;0, Prices!B29/Prices!B30-1, "")</f>
        <v>2.5775368655005959E-2</v>
      </c>
      <c r="C32" s="13">
        <f>IF(Prices!C30&gt;0, Prices!C29/Prices!C30-1, "")</f>
        <v>-1.0379292670425477E-2</v>
      </c>
      <c r="D32" s="13">
        <f>IF(Prices!D30&gt;0, Prices!D29/Prices!D30-1, "")</f>
        <v>-4.4849162792323427E-2</v>
      </c>
      <c r="E32" s="13">
        <f>IF(Prices!E30&gt;0, Prices!E29/Prices!E30-1, "")</f>
        <v>-4.5355361783080084E-2</v>
      </c>
      <c r="F32" s="13">
        <f>IF(Prices!F30&gt;0, Prices!F29/Prices!F30-1, "")</f>
        <v>0.19310416775337735</v>
      </c>
      <c r="G32" s="13">
        <f>IF(Prices!G30&gt;0, Prices!G29/Prices!G30-1, "")</f>
        <v>5.3236934392684399E-2</v>
      </c>
      <c r="H32" s="13">
        <f>IF(Prices!H30&gt;0, Prices!H29/Prices!H30-1, "")</f>
        <v>4.9266629142799001E-3</v>
      </c>
      <c r="I32" s="13">
        <f>IF(Prices!I30&gt;0, Prices!I29/Prices!I30-1, "")</f>
        <v>-3.448289876814048E-2</v>
      </c>
      <c r="K32" s="13">
        <f>IF(Prices!K30&gt;0, Prices!K29/Prices!K30-1, "")</f>
        <v>-5.135138046557719E-2</v>
      </c>
      <c r="L32" s="13">
        <f>IF(Prices!L30&gt;0, Prices!L29/Prices!L30-1, "")</f>
        <v>1.1617854427802721E-2</v>
      </c>
      <c r="M32" s="13">
        <f>IF(Prices!M30&gt;0, Prices!M29/Prices!M30-1, "")</f>
        <v>-3.448289876814048E-2</v>
      </c>
      <c r="N32" s="13">
        <f>IF(Prices!N30&gt;0, Prices!N29/Prices!N30-1, "")</f>
        <v>2.5775368655005959E-2</v>
      </c>
      <c r="O32" s="13">
        <f>IF(Prices!O30&gt;0, Prices!O29/Prices!O30-1, "")</f>
        <v>-5.3599124553270761E-3</v>
      </c>
      <c r="P32" s="13">
        <f>IF(Prices!P30&gt;0, Prices!P29/Prices!P30-1, "")</f>
        <v>8.5191495666343542E-3</v>
      </c>
      <c r="Q32" s="13">
        <f>IF(Prices!Q30&gt;0, Prices!Q29/Prices!Q30-1, "")</f>
        <v>-9.5353531830292271E-3</v>
      </c>
      <c r="R32" s="13">
        <f>IF(Prices!R30&gt;0, Prices!R29/Prices!R30-1, "")</f>
        <v>-8.3093431038995247E-3</v>
      </c>
      <c r="S32" s="13">
        <f>IF(Prices!S30&gt;0, Prices!S29/Prices!S30-1, "")</f>
        <v>9.927022041166178E-2</v>
      </c>
      <c r="T32" s="13"/>
      <c r="U32" s="13"/>
      <c r="V32" s="13"/>
      <c r="W32" s="13"/>
    </row>
    <row r="33" spans="1:23">
      <c r="A33" s="10">
        <v>39478</v>
      </c>
      <c r="B33" s="13">
        <f>IF(Prices!B31&gt;0, Prices!B30/Prices!B31-1, "")</f>
        <v>-2.4020644494461396E-2</v>
      </c>
      <c r="C33" s="13">
        <f>IF(Prices!C31&gt;0, Prices!C30/Prices!C31-1, "")</f>
        <v>-2.8386454183267018E-2</v>
      </c>
      <c r="D33" s="13">
        <f>IF(Prices!D31&gt;0, Prices!D30/Prices!D31-1, "")</f>
        <v>-0.19482676123729914</v>
      </c>
      <c r="E33" s="13">
        <f>IF(Prices!E31&gt;0, Prices!E30/Prices!E31-1, "")</f>
        <v>-0.15839963958758652</v>
      </c>
      <c r="F33" s="13">
        <f>IF(Prices!F31&gt;0, Prices!F30/Prices!F31-1, "")</f>
        <v>-0.15979313669632289</v>
      </c>
      <c r="G33" s="13">
        <f>IF(Prices!G31&gt;0, Prices!G30/Prices!G31-1, "")</f>
        <v>-0.10089230997048504</v>
      </c>
      <c r="H33" s="13">
        <f>IF(Prices!H31&gt;0, Prices!H30/Prices!H31-1, "")</f>
        <v>-0.11353804070275941</v>
      </c>
      <c r="I33" s="13">
        <f>IF(Prices!I31&gt;0, Prices!I30/Prices!I31-1, "")</f>
        <v>-0.12539666208448597</v>
      </c>
      <c r="K33" s="13">
        <f>IF(Prices!K31&gt;0, Prices!K30/Prices!K31-1, "")</f>
        <v>-5.2498354163583394E-2</v>
      </c>
      <c r="L33" s="13">
        <f>IF(Prices!L31&gt;0, Prices!L30/Prices!L31-1, "")</f>
        <v>-0.10443200557593435</v>
      </c>
      <c r="M33" s="13">
        <f>IF(Prices!M31&gt;0, Prices!M30/Prices!M31-1, "")</f>
        <v>-0.12539666208448597</v>
      </c>
      <c r="N33" s="13">
        <f>IF(Prices!N31&gt;0, Prices!N30/Prices!N31-1, "")</f>
        <v>-2.4020644494461396E-2</v>
      </c>
      <c r="O33" s="13">
        <f>IF(Prices!O31&gt;0, Prices!O30/Prices!O31-1, "")</f>
        <v>-1.404126664898997E-2</v>
      </c>
      <c r="P33" s="13">
        <f>IF(Prices!P31&gt;0, Prices!P30/Prices!P31-1, "")</f>
        <v>-3.1878653135869794E-2</v>
      </c>
      <c r="Q33" s="13">
        <f>IF(Prices!Q31&gt;0, Prices!Q30/Prices!Q31-1, "")</f>
        <v>-5.5386009349066234E-2</v>
      </c>
      <c r="R33" s="13">
        <f>IF(Prices!R31&gt;0, Prices!R30/Prices!R31-1, "")</f>
        <v>-2.6160091751469938E-2</v>
      </c>
      <c r="S33" s="13">
        <f>IF(Prices!S31&gt;0, Prices!S30/Prices!S31-1, "")</f>
        <v>-7.5276041761565438E-2</v>
      </c>
      <c r="T33" s="13"/>
      <c r="U33" s="13"/>
      <c r="V33" s="13"/>
      <c r="W33" s="13"/>
    </row>
    <row r="34" spans="1:23">
      <c r="A34" s="10">
        <v>39447</v>
      </c>
      <c r="B34" s="13">
        <f>IF(Prices!B32&gt;0, Prices!B31/Prices!B32-1, "")</f>
        <v>-3.7328943104864787E-2</v>
      </c>
      <c r="C34" s="13">
        <f>IF(Prices!C32&gt;0, Prices!C31/Prices!C32-1, "")</f>
        <v>3.6654448517161597E-3</v>
      </c>
      <c r="D34" s="13">
        <f>IF(Prices!D32&gt;0, Prices!D31/Prices!D32-1, "")</f>
        <v>1.2770445540321029E-2</v>
      </c>
      <c r="E34" s="13">
        <f>IF(Prices!E32&gt;0, Prices!E31/Prices!E32-1, "")</f>
        <v>3.2128616639238272E-2</v>
      </c>
      <c r="F34" s="13">
        <f>IF(Prices!F32&gt;0, Prices!F31/Prices!F32-1, "")</f>
        <v>6.3035780842340516E-2</v>
      </c>
      <c r="G34" s="13">
        <f>IF(Prices!G32&gt;0, Prices!G31/Prices!G32-1, "")</f>
        <v>8.3046246453313266E-3</v>
      </c>
      <c r="H34" s="13">
        <f>IF(Prices!H32&gt;0, Prices!H31/Prices!H32-1, "")</f>
        <v>4.3864562268220997E-3</v>
      </c>
      <c r="I34" s="13">
        <f>IF(Prices!I32&gt;0, Prices!I31/Prices!I32-1, "")</f>
        <v>5.9416919099622545E-2</v>
      </c>
      <c r="K34" s="13">
        <f>IF(Prices!K32&gt;0, Prices!K31/Prices!K32-1, "")</f>
        <v>4.4700297831112845E-3</v>
      </c>
      <c r="L34" s="13">
        <f>IF(Prices!L32&gt;0, Prices!L31/Prices!L32-1, "")</f>
        <v>-7.8385102909410698E-3</v>
      </c>
      <c r="M34" s="13">
        <f>IF(Prices!M32&gt;0, Prices!M31/Prices!M32-1, "")</f>
        <v>5.9416919099622545E-2</v>
      </c>
      <c r="N34" s="13">
        <f>IF(Prices!N32&gt;0, Prices!N31/Prices!N32-1, "")</f>
        <v>-3.7328943104864787E-2</v>
      </c>
      <c r="O34" s="13">
        <f>IF(Prices!O32&gt;0, Prices!O31/Prices!O32-1, "")</f>
        <v>-2.6473777858590175E-2</v>
      </c>
      <c r="P34" s="13">
        <f>IF(Prices!P32&gt;0, Prices!P31/Prices!P32-1, "")</f>
        <v>-1.6019194806111359E-2</v>
      </c>
      <c r="Q34" s="13">
        <f>IF(Prices!Q32&gt;0, Prices!Q31/Prices!Q32-1, "")</f>
        <v>1.2733991791518129E-2</v>
      </c>
      <c r="R34" s="13">
        <f>IF(Prices!R32&gt;0, Prices!R31/Prices!R32-1, "")</f>
        <v>2.7929301907800408E-2</v>
      </c>
      <c r="S34" s="13">
        <f>IF(Prices!S32&gt;0, Prices!S31/Prices!S32-1, "")</f>
        <v>-0.11229903276938502</v>
      </c>
      <c r="T34" s="13"/>
      <c r="U34" s="13"/>
      <c r="V34" s="13"/>
      <c r="W34" s="13"/>
    </row>
    <row r="35" spans="1:23">
      <c r="A35" s="10">
        <v>39416</v>
      </c>
      <c r="B35" s="13">
        <f>IF(Prices!B33&gt;0, Prices!B32/Prices!B33-1, "")</f>
        <v>5.125522668429916E-3</v>
      </c>
      <c r="C35" s="13">
        <f>IF(Prices!C33&gt;0, Prices!C32/Prices!C33-1, "")</f>
        <v>-4.4799872682422137E-2</v>
      </c>
      <c r="D35" s="13">
        <f>IF(Prices!D33&gt;0, Prices!D32/Prices!D33-1, "")</f>
        <v>7.9548252092565219E-2</v>
      </c>
      <c r="E35" s="13">
        <f>IF(Prices!E33&gt;0, Prices!E32/Prices!E33-1, "")</f>
        <v>4.7329973848430074E-2</v>
      </c>
      <c r="F35" s="13">
        <f>IF(Prices!F33&gt;0, Prices!F32/Prices!F33-1, "")</f>
        <v>1.1736978552910671E-2</v>
      </c>
      <c r="G35" s="13">
        <f>IF(Prices!G33&gt;0, Prices!G32/Prices!G33-1, "")</f>
        <v>3.621334263147058E-2</v>
      </c>
      <c r="H35" s="13">
        <f>IF(Prices!H33&gt;0, Prices!H32/Prices!H33-1, "")</f>
        <v>1.7856124821843844E-2</v>
      </c>
      <c r="I35" s="13">
        <f>IF(Prices!I33&gt;0, Prices!I32/Prices!I33-1, "")</f>
        <v>0.10892213050193167</v>
      </c>
      <c r="K35" s="13">
        <f>IF(Prices!K33&gt;0, Prices!K32/Prices!K33-1, "")</f>
        <v>3.6918325745555647E-2</v>
      </c>
      <c r="L35" s="13">
        <f>IF(Prices!L33&gt;0, Prices!L32/Prices!L33-1, "")</f>
        <v>6.4442201598154503E-2</v>
      </c>
      <c r="M35" s="13">
        <f>IF(Prices!M33&gt;0, Prices!M32/Prices!M33-1, "")</f>
        <v>0.10892213050193167</v>
      </c>
      <c r="N35" s="13">
        <f>IF(Prices!N33&gt;0, Prices!N32/Prices!N33-1, "")</f>
        <v>5.125522668429916E-3</v>
      </c>
      <c r="O35" s="13">
        <f>IF(Prices!O33&gt;0, Prices!O32/Prices!O33-1, "")</f>
        <v>4.9953806450733218E-2</v>
      </c>
      <c r="P35" s="13">
        <f>IF(Prices!P33&gt;0, Prices!P32/Prices!P33-1, "")</f>
        <v>2.2328836303296962E-2</v>
      </c>
      <c r="Q35" s="13">
        <f>IF(Prices!Q33&gt;0, Prices!Q32/Prices!Q33-1, "")</f>
        <v>-3.0262827928197789E-2</v>
      </c>
      <c r="R35" s="13">
        <f>IF(Prices!R33&gt;0, Prices!R32/Prices!R33-1, "")</f>
        <v>-0.10000210521883746</v>
      </c>
      <c r="S35" s="13">
        <f>IF(Prices!S33&gt;0, Prices!S32/Prices!S33-1, "")</f>
        <v>-0.14067299539939127</v>
      </c>
      <c r="T35" s="13"/>
      <c r="U35" s="13"/>
      <c r="V35" s="13"/>
      <c r="W35" s="13"/>
    </row>
    <row r="36" spans="1:23">
      <c r="A36" s="10">
        <v>39386</v>
      </c>
      <c r="B36" s="13">
        <f>IF(Prices!B34&gt;0, Prices!B33/Prices!B34-1, "")</f>
        <v>4.3544981718935061E-2</v>
      </c>
      <c r="C36" s="13">
        <f>IF(Prices!C34&gt;0, Prices!C33/Prices!C34-1, "")</f>
        <v>5.76057227014517E-2</v>
      </c>
      <c r="D36" s="13">
        <f>IF(Prices!D34&gt;0, Prices!D33/Prices!D34-1, "")</f>
        <v>-3.6213186226532579E-2</v>
      </c>
      <c r="E36" s="13">
        <f>IF(Prices!E34&gt;0, Prices!E33/Prices!E34-1, "")</f>
        <v>-1.4782326185834971E-2</v>
      </c>
      <c r="F36" s="13">
        <f>IF(Prices!F34&gt;0, Prices!F33/Prices!F34-1, "")</f>
        <v>-1.7915007869641619E-2</v>
      </c>
      <c r="G36" s="13">
        <f>IF(Prices!G34&gt;0, Prices!G33/Prices!G34-1, "")</f>
        <v>-2.889977559313639E-2</v>
      </c>
      <c r="H36" s="13">
        <f>IF(Prices!H34&gt;0, Prices!H33/Prices!H34-1, "")</f>
        <v>-6.8606353961724209E-2</v>
      </c>
      <c r="I36" s="13">
        <f>IF(Prices!I34&gt;0, Prices!I33/Prices!I34-1, "")</f>
        <v>5.1780008716178827E-2</v>
      </c>
      <c r="K36" s="13">
        <f>IF(Prices!K34&gt;0, Prices!K33/Prices!K34-1, "")</f>
        <v>3.2597390123084269E-2</v>
      </c>
      <c r="L36" s="13">
        <f>IF(Prices!L34&gt;0, Prices!L33/Prices!L34-1, "")</f>
        <v>-6.7571896422420341E-3</v>
      </c>
      <c r="M36" s="13">
        <f>IF(Prices!M34&gt;0, Prices!M33/Prices!M34-1, "")</f>
        <v>5.1780008716178827E-2</v>
      </c>
      <c r="N36" s="13">
        <f>IF(Prices!N34&gt;0, Prices!N33/Prices!N34-1, "")</f>
        <v>4.3544981718935061E-2</v>
      </c>
      <c r="O36" s="13">
        <f>IF(Prices!O34&gt;0, Prices!O33/Prices!O34-1, "")</f>
        <v>7.4628013943409233E-2</v>
      </c>
      <c r="P36" s="13">
        <f>IF(Prices!P34&gt;0, Prices!P33/Prices!P34-1, "")</f>
        <v>3.390146570693342E-2</v>
      </c>
      <c r="Q36" s="13">
        <f>IF(Prices!Q34&gt;0, Prices!Q33/Prices!Q34-1, "")</f>
        <v>-7.7151058405467654E-2</v>
      </c>
      <c r="R36" s="13">
        <f>IF(Prices!R34&gt;0, Prices!R33/Prices!R34-1, "")</f>
        <v>1.5434276064046015E-2</v>
      </c>
      <c r="S36" s="13">
        <f>IF(Prices!S34&gt;0, Prices!S33/Prices!S34-1, "")</f>
        <v>-6.2517589006847452E-3</v>
      </c>
      <c r="T36" s="13"/>
      <c r="U36" s="13"/>
      <c r="V36" s="13"/>
      <c r="W36" s="13"/>
    </row>
    <row r="37" spans="1:23">
      <c r="A37" s="10">
        <v>39353</v>
      </c>
      <c r="B37" s="13">
        <f>IF(Prices!B35&gt;0, Prices!B34/Prices!B35-1, "")</f>
        <v>5.927596050693662E-2</v>
      </c>
      <c r="C37" s="13">
        <f>IF(Prices!C35&gt;0, Prices!C34/Prices!C35-1, "")</f>
        <v>-1.3736719787516671E-2</v>
      </c>
      <c r="D37" s="13">
        <f>IF(Prices!D35&gt;0, Prices!D34/Prices!D35-1, "")</f>
        <v>-4.0003416661921309E-2</v>
      </c>
      <c r="E37" s="13">
        <f>IF(Prices!E35&gt;0, Prices!E34/Prices!E35-1, "")</f>
        <v>7.0016535622957843E-2</v>
      </c>
      <c r="F37" s="13">
        <f>IF(Prices!F35&gt;0, Prices!F34/Prices!F35-1, "")</f>
        <v>3.4380386899061532E-2</v>
      </c>
      <c r="G37" s="13">
        <f>IF(Prices!G35&gt;0, Prices!G34/Prices!G35-1, "")</f>
        <v>6.4097595195284907E-2</v>
      </c>
      <c r="H37" s="13">
        <f>IF(Prices!H35&gt;0, Prices!H34/Prices!H35-1, "")</f>
        <v>6.2768566221962363E-3</v>
      </c>
      <c r="I37" s="13">
        <f>IF(Prices!I35&gt;0, Prices!I34/Prices!I35-1, "")</f>
        <v>-1.1516277279249532E-2</v>
      </c>
      <c r="K37" s="13">
        <f>IF(Prices!K35&gt;0, Prices!K34/Prices!K35-1, "")</f>
        <v>1.9897782106830464E-2</v>
      </c>
      <c r="L37" s="13">
        <f>IF(Prices!L35&gt;0, Prices!L34/Prices!L35-1, "")</f>
        <v>7.7017680580585335E-2</v>
      </c>
      <c r="M37" s="13">
        <f>IF(Prices!M35&gt;0, Prices!M34/Prices!M35-1, "")</f>
        <v>-1.1516277279249532E-2</v>
      </c>
      <c r="N37" s="13">
        <f>IF(Prices!N35&gt;0, Prices!N34/Prices!N35-1, "")</f>
        <v>5.927596050693662E-2</v>
      </c>
      <c r="O37" s="13">
        <f>IF(Prices!O35&gt;0, Prices!O34/Prices!O35-1, "")</f>
        <v>7.5392791855774188E-2</v>
      </c>
      <c r="P37" s="13">
        <f>IF(Prices!P35&gt;0, Prices!P34/Prices!P35-1, "")</f>
        <v>2.094200967140103E-2</v>
      </c>
      <c r="Q37" s="13">
        <f>IF(Prices!Q35&gt;0, Prices!Q34/Prices!Q35-1, "")</f>
        <v>2.8465802647338778E-2</v>
      </c>
      <c r="R37" s="13">
        <f>IF(Prices!R35&gt;0, Prices!R34/Prices!R35-1, "")</f>
        <v>-4.6330802664948822E-2</v>
      </c>
      <c r="S37" s="13">
        <f>IF(Prices!S35&gt;0, Prices!S34/Prices!S35-1, "")</f>
        <v>0.10293616381124315</v>
      </c>
      <c r="T37" s="13"/>
      <c r="U37" s="13"/>
      <c r="V37" s="13"/>
      <c r="W37" s="13"/>
    </row>
    <row r="38" spans="1:23">
      <c r="A38" s="10">
        <v>39325</v>
      </c>
      <c r="B38" s="13">
        <f>IF(Prices!B36&gt;0, Prices!B35/Prices!B36-1, "")</f>
        <v>-3.4571256038647524E-2</v>
      </c>
      <c r="C38" s="13">
        <f>IF(Prices!C36&gt;0, Prices!C35/Prices!C36-1, "")</f>
        <v>-3.7930208416513622E-2</v>
      </c>
      <c r="D38" s="13">
        <f>IF(Prices!D36&gt;0, Prices!D35/Prices!D36-1, "")</f>
        <v>-3.9542769634653308E-2</v>
      </c>
      <c r="E38" s="13">
        <f>IF(Prices!E36&gt;0, Prices!E35/Prices!E36-1, "")</f>
        <v>1.8599606621192866E-2</v>
      </c>
      <c r="F38" s="13">
        <f>IF(Prices!F36&gt;0, Prices!F35/Prices!F36-1, "")</f>
        <v>9.7252141018231431E-2</v>
      </c>
      <c r="G38" s="13">
        <f>IF(Prices!G36&gt;0, Prices!G35/Prices!G36-1, "")</f>
        <v>2.7032092351829906E-2</v>
      </c>
      <c r="H38" s="13">
        <f>IF(Prices!H36&gt;0, Prices!H35/Prices!H36-1, "")</f>
        <v>-6.2377034519762731E-3</v>
      </c>
      <c r="I38" s="13">
        <f>IF(Prices!I36&gt;0, Prices!I35/Prices!I36-1, "")</f>
        <v>8.3869466012580496E-3</v>
      </c>
      <c r="K38" s="13">
        <f>IF(Prices!K36&gt;0, Prices!K35/Prices!K36-1, "")</f>
        <v>-1.0915815613242841E-2</v>
      </c>
      <c r="L38" s="13">
        <f>IF(Prices!L36&gt;0, Prices!L35/Prices!L36-1, "")</f>
        <v>5.5770652325294989E-2</v>
      </c>
      <c r="M38" s="13">
        <f>IF(Prices!M36&gt;0, Prices!M35/Prices!M36-1, "")</f>
        <v>8.3869466012580496E-3</v>
      </c>
      <c r="N38" s="13">
        <f>IF(Prices!N36&gt;0, Prices!N35/Prices!N36-1, "")</f>
        <v>-3.4571256038647524E-2</v>
      </c>
      <c r="O38" s="13">
        <f>IF(Prices!O36&gt;0, Prices!O35/Prices!O36-1, "")</f>
        <v>4.8475947102031292E-3</v>
      </c>
      <c r="P38" s="13">
        <f>IF(Prices!P36&gt;0, Prices!P35/Prices!P36-1, "")</f>
        <v>-7.6189806183826425E-2</v>
      </c>
      <c r="Q38" s="13">
        <f>IF(Prices!Q36&gt;0, Prices!Q35/Prices!Q36-1, "")</f>
        <v>2.8791696616877083E-2</v>
      </c>
      <c r="R38" s="13">
        <f>IF(Prices!R36&gt;0, Prices!R35/Prices!R36-1, "")</f>
        <v>-1.8744273694402347E-2</v>
      </c>
      <c r="S38" s="13">
        <f>IF(Prices!S36&gt;0, Prices!S35/Prices!S36-1, "")</f>
        <v>-2.6059362898559257E-2</v>
      </c>
      <c r="T38" s="13"/>
      <c r="U38" s="13"/>
      <c r="V38" s="13"/>
      <c r="W38" s="13"/>
    </row>
    <row r="39" spans="1:23">
      <c r="A39" s="10">
        <v>39294</v>
      </c>
      <c r="B39" s="13">
        <f>IF(Prices!B37&gt;0, Prices!B36/Prices!B37-1, "")</f>
        <v>-2.9015471622858557E-2</v>
      </c>
      <c r="C39" s="13">
        <f>IF(Prices!C37&gt;0, Prices!C36/Prices!C37-1, "")</f>
        <v>-6.2790001496781933E-2</v>
      </c>
      <c r="D39" s="13">
        <f>IF(Prices!D37&gt;0, Prices!D36/Prices!D37-1, "")</f>
        <v>1.6116483272201831E-2</v>
      </c>
      <c r="E39" s="13">
        <f>IF(Prices!E37&gt;0, Prices!E36/Prices!E37-1, "")</f>
        <v>-3.861035632741705E-2</v>
      </c>
      <c r="F39" s="13">
        <f>IF(Prices!F37&gt;0, Prices!F36/Prices!F37-1, "")</f>
        <v>6.8249424706740891E-2</v>
      </c>
      <c r="G39" s="13">
        <f>IF(Prices!G37&gt;0, Prices!G36/Prices!G37-1, "")</f>
        <v>-3.0347416471785293E-2</v>
      </c>
      <c r="H39" s="13">
        <f>IF(Prices!H37&gt;0, Prices!H36/Prices!H37-1, "")</f>
        <v>4.5651398881362493E-2</v>
      </c>
      <c r="I39" s="13">
        <f>IF(Prices!I37&gt;0, Prices!I36/Prices!I37-1, "")</f>
        <v>-4.0247210420654489E-2</v>
      </c>
      <c r="K39" s="13">
        <f>IF(Prices!K37&gt;0, Prices!K36/Prices!K37-1, "")</f>
        <v>-2.0380545325356603E-2</v>
      </c>
      <c r="L39" s="13">
        <f>IF(Prices!L37&gt;0, Prices!L36/Prices!L37-1, "")</f>
        <v>1.660230062318524E-2</v>
      </c>
      <c r="M39" s="13">
        <f>IF(Prices!M37&gt;0, Prices!M36/Prices!M37-1, "")</f>
        <v>-4.0247210420654489E-2</v>
      </c>
      <c r="N39" s="13">
        <f>IF(Prices!N37&gt;0, Prices!N36/Prices!N37-1, "")</f>
        <v>-2.9015471622858557E-2</v>
      </c>
      <c r="O39" s="13">
        <f>IF(Prices!O37&gt;0, Prices!O36/Prices!O37-1, "")</f>
        <v>2.3082172778102983E-2</v>
      </c>
      <c r="P39" s="13">
        <f>IF(Prices!P37&gt;0, Prices!P36/Prices!P37-1, "")</f>
        <v>-1.0786735794564684E-2</v>
      </c>
      <c r="Q39" s="13">
        <f>IF(Prices!Q37&gt;0, Prices!Q36/Prices!Q37-1, "")</f>
        <v>2.4541441248234763E-2</v>
      </c>
      <c r="R39" s="13">
        <f>IF(Prices!R37&gt;0, Prices!R36/Prices!R37-1, "")</f>
        <v>-7.7319777915596299E-2</v>
      </c>
      <c r="S39" s="13">
        <f>IF(Prices!S37&gt;0, Prices!S36/Prices!S37-1, "")</f>
        <v>-7.3492771005666868E-2</v>
      </c>
      <c r="T39" s="13"/>
      <c r="U39" s="13"/>
      <c r="V39" s="13"/>
      <c r="W39" s="13"/>
    </row>
    <row r="40" spans="1:23">
      <c r="A40" s="10">
        <v>39262</v>
      </c>
      <c r="B40" s="13">
        <f>IF(Prices!B38&gt;0, Prices!B37/Prices!B38-1, "")</f>
        <v>-1.1064456697081115E-2</v>
      </c>
      <c r="C40" s="13">
        <f>IF(Prices!C38&gt;0, Prices!C37/Prices!C38-1, "")</f>
        <v>3.8591582138276737E-2</v>
      </c>
      <c r="D40" s="13">
        <f>IF(Prices!D38&gt;0, Prices!D37/Prices!D38-1, "")</f>
        <v>1.0019365159552152E-2</v>
      </c>
      <c r="E40" s="13">
        <f>IF(Prices!E38&gt;0, Prices!E37/Prices!E38-1, "")</f>
        <v>-5.6625884148956418E-3</v>
      </c>
      <c r="F40" s="13">
        <f>IF(Prices!F38&gt;0, Prices!F37/Prices!F38-1, "")</f>
        <v>-0.10914999999999997</v>
      </c>
      <c r="G40" s="13">
        <f>IF(Prices!G38&gt;0, Prices!G37/Prices!G38-1, "")</f>
        <v>-4.0058410520921184E-3</v>
      </c>
      <c r="H40" s="13">
        <f>IF(Prices!H38&gt;0, Prices!H37/Prices!H38-1, "")</f>
        <v>-3.9664810740424938E-2</v>
      </c>
      <c r="I40" s="13">
        <f>IF(Prices!I38&gt;0, Prices!I37/Prices!I38-1, "")</f>
        <v>3.5920102745630844E-2</v>
      </c>
      <c r="K40" s="13">
        <f>IF(Prices!K38&gt;0, Prices!K37/Prices!K38-1, "")</f>
        <v>-7.5066472683489649E-2</v>
      </c>
      <c r="L40" s="13">
        <f>IF(Prices!L38&gt;0, Prices!L37/Prices!L38-1, "")</f>
        <v>-3.7135144998206804E-2</v>
      </c>
      <c r="M40" s="13">
        <f>IF(Prices!M38&gt;0, Prices!M37/Prices!M38-1, "")</f>
        <v>3.5920102745630844E-2</v>
      </c>
      <c r="N40" s="13">
        <f>IF(Prices!N38&gt;0, Prices!N37/Prices!N38-1, "")</f>
        <v>-1.1064456697081115E-2</v>
      </c>
      <c r="O40" s="13">
        <f>IF(Prices!O38&gt;0, Prices!O37/Prices!O38-1, "")</f>
        <v>-3.1512077635780233E-2</v>
      </c>
      <c r="P40" s="13">
        <f>IF(Prices!P38&gt;0, Prices!P37/Prices!P38-1, "")</f>
        <v>-3.7831865814054622E-2</v>
      </c>
      <c r="Q40" s="13">
        <f>IF(Prices!Q38&gt;0, Prices!Q37/Prices!Q38-1, "")</f>
        <v>-1.3299316468634248E-2</v>
      </c>
      <c r="R40" s="13">
        <f>IF(Prices!R38&gt;0, Prices!R37/Prices!R38-1, "")</f>
        <v>2.4809896720008995E-2</v>
      </c>
      <c r="S40" s="13">
        <f>IF(Prices!S38&gt;0, Prices!S37/Prices!S38-1, "")</f>
        <v>9.6880471802488266E-2</v>
      </c>
      <c r="T40" s="13"/>
      <c r="U40" s="13"/>
      <c r="V40" s="13"/>
      <c r="W40" s="13"/>
    </row>
    <row r="41" spans="1:23">
      <c r="A41" s="10">
        <v>39233</v>
      </c>
      <c r="B41" s="13">
        <f>IF(Prices!B39&gt;0, Prices!B38/Prices!B39-1, "")</f>
        <v>6.9865141266431952E-3</v>
      </c>
      <c r="C41" s="13">
        <f>IF(Prices!C39&gt;0, Prices!C38/Prices!C39-1, "")</f>
        <v>2.4649569926728176E-2</v>
      </c>
      <c r="D41" s="13">
        <f>IF(Prices!D39&gt;0, Prices!D38/Prices!D39-1, "")</f>
        <v>2.059463794683758E-2</v>
      </c>
      <c r="E41" s="13">
        <f>IF(Prices!E39&gt;0, Prices!E38/Prices!E39-1, "")</f>
        <v>1.5684874896686463E-2</v>
      </c>
      <c r="F41" s="13">
        <f>IF(Prices!F39&gt;0, Prices!F38/Prices!F39-1, "")</f>
        <v>4.9042748492000854E-2</v>
      </c>
      <c r="G41" s="13">
        <f>IF(Prices!G39&gt;0, Prices!G38/Prices!G39-1, "")</f>
        <v>-1.8175692981463598E-3</v>
      </c>
      <c r="H41" s="13">
        <f>IF(Prices!H39&gt;0, Prices!H38/Prices!H39-1, "")</f>
        <v>3.3813874277955458E-2</v>
      </c>
      <c r="I41" s="13">
        <f>IF(Prices!I39&gt;0, Prices!I38/Prices!I39-1, "")</f>
        <v>9.5953108905630913E-3</v>
      </c>
      <c r="K41" s="13">
        <f>IF(Prices!K39&gt;0, Prices!K38/Prices!K39-1, "")</f>
        <v>8.9378966819309014E-4</v>
      </c>
      <c r="L41" s="13">
        <f>IF(Prices!L39&gt;0, Prices!L38/Prices!L39-1, "")</f>
        <v>-1.3200131628781975E-2</v>
      </c>
      <c r="M41" s="13">
        <f>IF(Prices!M39&gt;0, Prices!M38/Prices!M39-1, "")</f>
        <v>9.5953108905630913E-3</v>
      </c>
      <c r="N41" s="13">
        <f>IF(Prices!N39&gt;0, Prices!N38/Prices!N39-1, "")</f>
        <v>6.9865141266431952E-3</v>
      </c>
      <c r="O41" s="13">
        <f>IF(Prices!O39&gt;0, Prices!O38/Prices!O39-1, "")</f>
        <v>-1.1513996514200042E-2</v>
      </c>
      <c r="P41" s="13">
        <f>IF(Prices!P39&gt;0, Prices!P38/Prices!P39-1, "")</f>
        <v>-8.0133041791136561E-2</v>
      </c>
      <c r="Q41" s="13">
        <f>IF(Prices!Q39&gt;0, Prices!Q38/Prices!Q39-1, "")</f>
        <v>6.8632721501164395E-2</v>
      </c>
      <c r="R41" s="13">
        <f>IF(Prices!R39&gt;0, Prices!R38/Prices!R39-1, "")</f>
        <v>4.9357475476087487E-2</v>
      </c>
      <c r="S41" s="13">
        <f>IF(Prices!S39&gt;0, Prices!S38/Prices!S39-1, "")</f>
        <v>6.570238886735158E-2</v>
      </c>
      <c r="T41" s="13"/>
      <c r="U41" s="13"/>
      <c r="V41" s="13"/>
      <c r="W41" s="13"/>
    </row>
    <row r="42" spans="1:23">
      <c r="A42" s="10">
        <v>39202</v>
      </c>
      <c r="B42" s="13">
        <f>IF(Prices!B40&gt;0, Prices!B39/Prices!B40-1, "")</f>
        <v>4.6653342216300464E-2</v>
      </c>
      <c r="C42" s="13">
        <f>IF(Prices!C40&gt;0, Prices!C39/Prices!C40-1, "")</f>
        <v>2.8211112475944988E-2</v>
      </c>
      <c r="D42" s="13">
        <f>IF(Prices!D40&gt;0, Prices!D39/Prices!D40-1, "")</f>
        <v>3.8089857571883101E-2</v>
      </c>
      <c r="E42" s="13">
        <f>IF(Prices!E40&gt;0, Prices!E39/Prices!E40-1, "")</f>
        <v>7.8184234025512334E-2</v>
      </c>
      <c r="F42" s="13">
        <f>IF(Prices!F40&gt;0, Prices!F39/Prices!F40-1, "")</f>
        <v>0.31782677818483451</v>
      </c>
      <c r="G42" s="13">
        <f>IF(Prices!G40&gt;0, Prices!G39/Prices!G40-1, "")</f>
        <v>3.9682640593014629E-2</v>
      </c>
      <c r="H42" s="13">
        <f>IF(Prices!H40&gt;0, Prices!H39/Prices!H40-1, "")</f>
        <v>-7.085805475958773E-2</v>
      </c>
      <c r="I42" s="13">
        <f>IF(Prices!I40&gt;0, Prices!I39/Prices!I40-1, "")</f>
        <v>2.9392775329510457E-2</v>
      </c>
      <c r="K42" s="13">
        <f>IF(Prices!K40&gt;0, Prices!K39/Prices!K40-1, "")</f>
        <v>5.8134376137356947E-2</v>
      </c>
      <c r="L42" s="13">
        <f>IF(Prices!L40&gt;0, Prices!L39/Prices!L40-1, "")</f>
        <v>2.5250542674478016E-2</v>
      </c>
      <c r="M42" s="13">
        <f>IF(Prices!M40&gt;0, Prices!M39/Prices!M40-1, "")</f>
        <v>2.9392775329510457E-2</v>
      </c>
      <c r="N42" s="13">
        <f>IF(Prices!N40&gt;0, Prices!N39/Prices!N40-1, "")</f>
        <v>4.6653342216300464E-2</v>
      </c>
      <c r="O42" s="13">
        <f>IF(Prices!O40&gt;0, Prices!O39/Prices!O40-1, "")</f>
        <v>1.9649433546762074E-2</v>
      </c>
      <c r="P42" s="13">
        <f>IF(Prices!P40&gt;0, Prices!P39/Prices!P40-1, "")</f>
        <v>5.2612811203319287E-2</v>
      </c>
      <c r="Q42" s="13">
        <f>IF(Prices!Q40&gt;0, Prices!Q39/Prices!Q40-1, "")</f>
        <v>8.2952523969042513E-2</v>
      </c>
      <c r="R42" s="13">
        <f>IF(Prices!R40&gt;0, Prices!R39/Prices!R40-1, "")</f>
        <v>-3.2058868736550949E-2</v>
      </c>
      <c r="S42" s="13">
        <f>IF(Prices!S40&gt;0, Prices!S39/Prices!S40-1, "")</f>
        <v>-6.009809622340867E-2</v>
      </c>
      <c r="T42" s="13"/>
      <c r="U42" s="13"/>
      <c r="V42" s="13"/>
      <c r="W42" s="13"/>
    </row>
    <row r="43" spans="1:23">
      <c r="A43" s="10">
        <v>39171</v>
      </c>
      <c r="B43" s="13">
        <f>IF(Prices!B41&gt;0, Prices!B40/Prices!B41-1, "")</f>
        <v>4.8574888226527557E-2</v>
      </c>
      <c r="C43" s="13">
        <f>IF(Prices!C41&gt;0, Prices!C40/Prices!C41-1, "")</f>
        <v>3.6893945826611096E-2</v>
      </c>
      <c r="D43" s="13">
        <f>IF(Prices!D41&gt;0, Prices!D40/Prices!D41-1, "")</f>
        <v>5.2349959321609685E-2</v>
      </c>
      <c r="E43" s="13">
        <f>IF(Prices!E41&gt;0, Prices!E40/Prices!E41-1, "")</f>
        <v>3.285770430284729E-2</v>
      </c>
      <c r="F43" s="13">
        <f>IF(Prices!F41&gt;0, Prices!F40/Prices!F41-1, "")</f>
        <v>-5.5677756392632505E-3</v>
      </c>
      <c r="G43" s="13">
        <f>IF(Prices!G41&gt;0, Prices!G40/Prices!G41-1, "")</f>
        <v>3.1980934928262039E-2</v>
      </c>
      <c r="H43" s="13">
        <f>IF(Prices!H41&gt;0, Prices!H40/Prices!H41-1, "")</f>
        <v>6.3363163657836008E-2</v>
      </c>
      <c r="I43" s="13">
        <f>IF(Prices!I41&gt;0, Prices!I40/Prices!I41-1, "")</f>
        <v>0.12490787160291106</v>
      </c>
      <c r="K43" s="13">
        <f>IF(Prices!K41&gt;0, Prices!K40/Prices!K41-1, "")</f>
        <v>4.7324421857315446E-3</v>
      </c>
      <c r="L43" s="13">
        <f>IF(Prices!L41&gt;0, Prices!L40/Prices!L41-1, "")</f>
        <v>-5.196954441158419E-3</v>
      </c>
      <c r="M43" s="13">
        <f>IF(Prices!M41&gt;0, Prices!M40/Prices!M41-1, "")</f>
        <v>0.12490787160291106</v>
      </c>
      <c r="N43" s="13">
        <f>IF(Prices!N41&gt;0, Prices!N40/Prices!N41-1, "")</f>
        <v>4.8574888226527557E-2</v>
      </c>
      <c r="O43" s="13">
        <f>IF(Prices!O41&gt;0, Prices!O40/Prices!O41-1, "")</f>
        <v>-9.197689609313664E-3</v>
      </c>
      <c r="P43" s="13">
        <f>IF(Prices!P41&gt;0, Prices!P40/Prices!P41-1, "")</f>
        <v>2.0477025372986235E-2</v>
      </c>
      <c r="Q43" s="13">
        <f>IF(Prices!Q41&gt;0, Prices!Q40/Prices!Q41-1, "")</f>
        <v>3.1720304522550702E-2</v>
      </c>
      <c r="R43" s="13">
        <f>IF(Prices!R41&gt;0, Prices!R40/Prices!R41-1, "")</f>
        <v>-2.6648963028070183E-2</v>
      </c>
      <c r="S43" s="13">
        <f>IF(Prices!S41&gt;0, Prices!S40/Prices!S41-1, "")</f>
        <v>9.2109441042452778E-2</v>
      </c>
      <c r="T43" s="13"/>
      <c r="U43" s="13"/>
      <c r="V43" s="13"/>
      <c r="W43" s="13"/>
    </row>
    <row r="44" spans="1:23">
      <c r="A44" s="10">
        <v>39141</v>
      </c>
      <c r="B44" s="13">
        <f>IF(Prices!B42&gt;0, Prices!B41/Prices!B42-1, "")</f>
        <v>-5.0224173988739906E-2</v>
      </c>
      <c r="C44" s="13">
        <f>IF(Prices!C42&gt;0, Prices!C41/Prices!C42-1, "")</f>
        <v>-3.3840600516838237E-2</v>
      </c>
      <c r="D44" s="13">
        <f>IF(Prices!D42&gt;0, Prices!D41/Prices!D42-1, "")</f>
        <v>-9.7359130066374866E-2</v>
      </c>
      <c r="E44" s="13">
        <f>IF(Prices!E42&gt;0, Prices!E41/Prices!E42-1, "")</f>
        <v>-2.4291285134228291E-2</v>
      </c>
      <c r="F44" s="13">
        <f>IF(Prices!F42&gt;0, Prices!F41/Prices!F42-1, "")</f>
        <v>-3.5598276433543297E-2</v>
      </c>
      <c r="G44" s="13">
        <f>IF(Prices!G42&gt;0, Prices!G41/Prices!G42-1, "")</f>
        <v>5.7166606862390168E-2</v>
      </c>
      <c r="H44" s="13">
        <f>IF(Prices!H42&gt;0, Prices!H41/Prices!H42-1, "")</f>
        <v>-2.2880366130672236E-2</v>
      </c>
      <c r="I44" s="13">
        <f>IF(Prices!I42&gt;0, Prices!I41/Prices!I42-1, "")</f>
        <v>-1.6618482445865834E-2</v>
      </c>
      <c r="K44" s="13">
        <f>IF(Prices!K42&gt;0, Prices!K41/Prices!K42-1, "")</f>
        <v>-3.1030968896613498E-2</v>
      </c>
      <c r="L44" s="13">
        <f>IF(Prices!L42&gt;0, Prices!L41/Prices!L42-1, "")</f>
        <v>-2.1273211083472909E-2</v>
      </c>
      <c r="M44" s="13">
        <f>IF(Prices!M42&gt;0, Prices!M41/Prices!M42-1, "")</f>
        <v>-1.6618482445865834E-2</v>
      </c>
      <c r="N44" s="13">
        <f>IF(Prices!N42&gt;0, Prices!N41/Prices!N42-1, "")</f>
        <v>-5.0224173988739906E-2</v>
      </c>
      <c r="O44" s="13">
        <f>IF(Prices!O42&gt;0, Prices!O41/Prices!O42-1, "")</f>
        <v>-1.3031022377557488E-2</v>
      </c>
      <c r="P44" s="13">
        <f>IF(Prices!P42&gt;0, Prices!P41/Prices!P42-1, "")</f>
        <v>7.7677023603148765E-3</v>
      </c>
      <c r="Q44" s="13">
        <f>IF(Prices!Q42&gt;0, Prices!Q41/Prices!Q42-1, "")</f>
        <v>3.3193512438001171E-3</v>
      </c>
      <c r="R44" s="13">
        <f>IF(Prices!R42&gt;0, Prices!R41/Prices!R42-1, "")</f>
        <v>-2.8233617922968191E-2</v>
      </c>
      <c r="S44" s="13">
        <f>IF(Prices!S42&gt;0, Prices!S41/Prices!S42-1, "")</f>
        <v>-3.2312127772069377E-2</v>
      </c>
      <c r="T44" s="13"/>
      <c r="U44" s="13"/>
      <c r="V44" s="13"/>
      <c r="W44" s="13"/>
    </row>
    <row r="45" spans="1:23">
      <c r="A45" s="10">
        <v>39113</v>
      </c>
      <c r="B45" s="13">
        <f>IF(Prices!B43&gt;0, Prices!B42/Prices!B43-1, "")</f>
        <v>4.4318099929600896E-2</v>
      </c>
      <c r="C45" s="13">
        <f>IF(Prices!C43&gt;0, Prices!C42/Prices!C43-1, "")</f>
        <v>-5.3447572419420553E-3</v>
      </c>
      <c r="D45" s="13">
        <f>IF(Prices!D43&gt;0, Prices!D42/Prices!D43-1, "")</f>
        <v>7.7416998874045184E-2</v>
      </c>
      <c r="E45" s="13">
        <f>IF(Prices!E43&gt;0, Prices!E42/Prices!E43-1, "")</f>
        <v>6.8511319974146945E-2</v>
      </c>
      <c r="F45" s="13">
        <f>IF(Prices!F43&gt;0, Prices!F42/Prices!F43-1, "")</f>
        <v>-5.3408941052353054E-3</v>
      </c>
      <c r="G45" s="13">
        <f>IF(Prices!G43&gt;0, Prices!G42/Prices!G43-1, "")</f>
        <v>4.9271416531255552E-2</v>
      </c>
      <c r="H45" s="13">
        <f>IF(Prices!H43&gt;0, Prices!H42/Prices!H43-1, "")</f>
        <v>3.9161641092509303E-2</v>
      </c>
      <c r="I45" s="13">
        <f>IF(Prices!I43&gt;0, Prices!I42/Prices!I43-1, "")</f>
        <v>-3.0812275871100026E-2</v>
      </c>
      <c r="K45" s="13">
        <f>IF(Prices!K43&gt;0, Prices!K42/Prices!K43-1, "")</f>
        <v>2.4667539447392084E-2</v>
      </c>
      <c r="L45" s="13">
        <f>IF(Prices!L43&gt;0, Prices!L42/Prices!L43-1, "")</f>
        <v>1.4123340910757509E-2</v>
      </c>
      <c r="M45" s="13">
        <f>IF(Prices!M43&gt;0, Prices!M42/Prices!M43-1, "")</f>
        <v>-3.0812275871100026E-2</v>
      </c>
      <c r="N45" s="13">
        <f>IF(Prices!N43&gt;0, Prices!N42/Prices!N43-1, "")</f>
        <v>4.4318099929600896E-2</v>
      </c>
      <c r="O45" s="13">
        <f>IF(Prices!O43&gt;0, Prices!O42/Prices!O43-1, "")</f>
        <v>5.1941898605216696E-2</v>
      </c>
      <c r="P45" s="13">
        <f>IF(Prices!P43&gt;0, Prices!P42/Prices!P43-1, "")</f>
        <v>0.16367304185902154</v>
      </c>
      <c r="Q45" s="13">
        <f>IF(Prices!Q43&gt;0, Prices!Q42/Prices!Q43-1, "")</f>
        <v>-4.6581726647575095E-2</v>
      </c>
      <c r="R45" s="13">
        <f>IF(Prices!R43&gt;0, Prices!R42/Prices!R43-1, "")</f>
        <v>6.3313362740580192E-3</v>
      </c>
      <c r="S45" s="13">
        <f>IF(Prices!S43&gt;0, Prices!S42/Prices!S43-1, "")</f>
        <v>1.9370856955518434E-3</v>
      </c>
      <c r="T45" s="13"/>
      <c r="U45" s="13"/>
      <c r="V45" s="13"/>
      <c r="W45" s="13"/>
    </row>
    <row r="46" spans="1:23">
      <c r="A46" s="10">
        <v>39080</v>
      </c>
      <c r="B46" s="13">
        <f>IF(Prices!B44&gt;0, Prices!B43/Prices!B44-1, "")</f>
        <v>0.10316353778103937</v>
      </c>
      <c r="C46" s="13">
        <f>IF(Prices!C44&gt;0, Prices!C43/Prices!C44-1, "")</f>
        <v>5.1254557152047964E-2</v>
      </c>
      <c r="D46" s="13">
        <f>IF(Prices!D44&gt;0, Prices!D43/Prices!D44-1, "")</f>
        <v>3.9148720867722808E-2</v>
      </c>
      <c r="E46" s="13">
        <f>IF(Prices!E44&gt;0, Prices!E43/Prices!E44-1, "")</f>
        <v>-2.6279485325475527E-3</v>
      </c>
      <c r="F46" s="13">
        <f>IF(Prices!F44&gt;0, Prices!F43/Prices!F44-1, "")</f>
        <v>9.3045045045045072E-2</v>
      </c>
      <c r="G46" s="13">
        <f>IF(Prices!G44&gt;0, Prices!G43/Prices!G44-1, "")</f>
        <v>3.1830379280542775E-2</v>
      </c>
      <c r="H46" s="13">
        <f>IF(Prices!H44&gt;0, Prices!H43/Prices!H44-1, "")</f>
        <v>6.5573312905316872E-2</v>
      </c>
      <c r="I46" s="13">
        <f>IF(Prices!I44&gt;0, Prices!I43/Prices!I44-1, "")</f>
        <v>4.7689124261089955E-2</v>
      </c>
      <c r="K46" s="13">
        <f>IF(Prices!K44&gt;0, Prices!K43/Prices!K44-1, "")</f>
        <v>2.3455658710869187E-3</v>
      </c>
      <c r="L46" s="13">
        <f>IF(Prices!L44&gt;0, Prices!L43/Prices!L44-1, "")</f>
        <v>2.3570460472138288E-2</v>
      </c>
      <c r="M46" s="13">
        <f>IF(Prices!M44&gt;0, Prices!M43/Prices!M44-1, "")</f>
        <v>4.7689124261089955E-2</v>
      </c>
      <c r="N46" s="13">
        <f>IF(Prices!N44&gt;0, Prices!N43/Prices!N44-1, "")</f>
        <v>0.10316353778103937</v>
      </c>
      <c r="O46" s="13">
        <f>IF(Prices!O44&gt;0, Prices!O43/Prices!O44-1, "")</f>
        <v>2.9204880804520883E-3</v>
      </c>
      <c r="P46" s="13">
        <f>IF(Prices!P44&gt;0, Prices!P43/Prices!P44-1, "")</f>
        <v>5.4341497496412927E-4</v>
      </c>
      <c r="Q46" s="13">
        <f>IF(Prices!Q44&gt;0, Prices!Q43/Prices!Q44-1, "")</f>
        <v>-4.3332969789508069E-2</v>
      </c>
      <c r="R46" s="13">
        <f>IF(Prices!R44&gt;0, Prices!R43/Prices!R44-1, "")</f>
        <v>1.2753788538259592E-2</v>
      </c>
      <c r="S46" s="13">
        <f>IF(Prices!S44&gt;0, Prices!S43/Prices!S44-1, "")</f>
        <v>-9.5905599113011997E-3</v>
      </c>
      <c r="T46" s="13"/>
      <c r="U46" s="13"/>
      <c r="V46" s="13"/>
      <c r="W46" s="13"/>
    </row>
    <row r="47" spans="1:23">
      <c r="A47" s="10">
        <v>39051</v>
      </c>
      <c r="B47" s="13">
        <f>IF(Prices!B45&gt;0, Prices!B44/Prices!B45-1, "")</f>
        <v>2.9233788535447669E-3</v>
      </c>
      <c r="C47" s="13">
        <f>IF(Prices!C45&gt;0, Prices!C44/Prices!C45-1, "")</f>
        <v>4.1778373547810554E-2</v>
      </c>
      <c r="D47" s="13">
        <f>IF(Prices!D45&gt;0, Prices!D44/Prices!D45-1, "")</f>
        <v>6.9095077373750868E-3</v>
      </c>
      <c r="E47" s="13">
        <f>IF(Prices!E45&gt;0, Prices!E44/Prices!E45-1, "")</f>
        <v>-1.3125787037066017E-3</v>
      </c>
      <c r="F47" s="13">
        <f>IF(Prices!F45&gt;0, Prices!F44/Prices!F45-1, "")</f>
        <v>-1.1540927548621571E-2</v>
      </c>
      <c r="G47" s="13">
        <f>IF(Prices!G45&gt;0, Prices!G44/Prices!G45-1, "")</f>
        <v>-8.3300221935350693E-3</v>
      </c>
      <c r="H47" s="13">
        <f>IF(Prices!H45&gt;0, Prices!H44/Prices!H45-1, "")</f>
        <v>1.2065702205663165E-2</v>
      </c>
      <c r="I47" s="13">
        <f>IF(Prices!I45&gt;0, Prices!I44/Prices!I45-1, "")</f>
        <v>7.2847690142005206E-2</v>
      </c>
      <c r="K47" s="13">
        <f>IF(Prices!K45&gt;0, Prices!K44/Prices!K45-1, "")</f>
        <v>-8.6741505573417754E-3</v>
      </c>
      <c r="L47" s="13">
        <f>IF(Prices!L45&gt;0, Prices!L44/Prices!L45-1, "")</f>
        <v>-9.4655450760473547E-3</v>
      </c>
      <c r="M47" s="13">
        <f>IF(Prices!M45&gt;0, Prices!M44/Prices!M45-1, "")</f>
        <v>7.2847690142005206E-2</v>
      </c>
      <c r="N47" s="13">
        <f>IF(Prices!N45&gt;0, Prices!N44/Prices!N45-1, "")</f>
        <v>2.9233788535447669E-3</v>
      </c>
      <c r="O47" s="13">
        <f>IF(Prices!O45&gt;0, Prices!O44/Prices!O45-1, "")</f>
        <v>1.6883456245281758E-2</v>
      </c>
      <c r="P47" s="13">
        <f>IF(Prices!P45&gt;0, Prices!P44/Prices!P45-1, "")</f>
        <v>2.2260138084278847E-2</v>
      </c>
      <c r="Q47" s="13">
        <f>IF(Prices!Q45&gt;0, Prices!Q44/Prices!Q45-1, "")</f>
        <v>3.9055523573380935E-2</v>
      </c>
      <c r="R47" s="13">
        <f>IF(Prices!R45&gt;0, Prices!R44/Prices!R45-1, "")</f>
        <v>6.8577467799266989E-2</v>
      </c>
      <c r="S47" s="13">
        <f>IF(Prices!S45&gt;0, Prices!S44/Prices!S45-1, "")</f>
        <v>5.1634355720921565E-2</v>
      </c>
      <c r="T47" s="13"/>
      <c r="U47" s="13"/>
      <c r="V47" s="13"/>
      <c r="W47" s="13"/>
    </row>
    <row r="48" spans="1:23">
      <c r="A48" s="10">
        <v>39021</v>
      </c>
      <c r="B48" s="13">
        <f>IF(Prices!B46&gt;0, Prices!B45/Prices!B46-1, "")</f>
        <v>6.4655003547689383E-2</v>
      </c>
      <c r="C48" s="13">
        <f>IF(Prices!C46&gt;0, Prices!C45/Prices!C46-1, "")</f>
        <v>2.8965517241379413E-2</v>
      </c>
      <c r="D48" s="13">
        <f>IF(Prices!D46&gt;0, Prices!D45/Prices!D46-1, "")</f>
        <v>-2.9960464541635812E-2</v>
      </c>
      <c r="E48" s="13">
        <f>IF(Prices!E46&gt;0, Prices!E45/Prices!E46-1, "")</f>
        <v>-4.8688770353522925E-2</v>
      </c>
      <c r="F48" s="13">
        <f>IF(Prices!F46&gt;0, Prices!F45/Prices!F46-1, "")</f>
        <v>7.4068406151962751E-2</v>
      </c>
      <c r="G48" s="13">
        <f>IF(Prices!G46&gt;0, Prices!G45/Prices!G46-1, "")</f>
        <v>3.0262025775267265E-2</v>
      </c>
      <c r="H48" s="13">
        <f>IF(Prices!H46&gt;0, Prices!H45/Prices!H46-1, "")</f>
        <v>-1.3393658992796875E-2</v>
      </c>
      <c r="I48" s="13">
        <f>IF(Prices!I46&gt;0, Prices!I45/Prices!I46-1, "")</f>
        <v>-1.2148854659224884E-2</v>
      </c>
      <c r="K48" s="13">
        <f>IF(Prices!K46&gt;0, Prices!K45/Prices!K46-1, "")</f>
        <v>2.9383940212897919E-2</v>
      </c>
      <c r="L48" s="13">
        <f>IF(Prices!L46&gt;0, Prices!L45/Prices!L46-1, "")</f>
        <v>2.7815379241081351E-2</v>
      </c>
      <c r="M48" s="13">
        <f>IF(Prices!M46&gt;0, Prices!M45/Prices!M46-1, "")</f>
        <v>-1.2148854659224884E-2</v>
      </c>
      <c r="N48" s="13">
        <f>IF(Prices!N46&gt;0, Prices!N45/Prices!N46-1, "")</f>
        <v>6.4655003547689383E-2</v>
      </c>
      <c r="O48" s="13">
        <f>IF(Prices!O46&gt;0, Prices!O45/Prices!O46-1, "")</f>
        <v>3.5540407912567407E-2</v>
      </c>
      <c r="P48" s="13">
        <f>IF(Prices!P46&gt;0, Prices!P45/Prices!P46-1, "")</f>
        <v>1.5100937847718487E-3</v>
      </c>
      <c r="Q48" s="13">
        <f>IF(Prices!Q46&gt;0, Prices!Q45/Prices!Q46-1, "")</f>
        <v>5.9392722854769264E-2</v>
      </c>
      <c r="R48" s="13">
        <f>IF(Prices!R46&gt;0, Prices!R45/Prices!R46-1, "")</f>
        <v>4.9362409138110186E-2</v>
      </c>
      <c r="S48" s="13">
        <f>IF(Prices!S46&gt;0, Prices!S45/Prices!S46-1, "")</f>
        <v>6.0297857685311262E-2</v>
      </c>
      <c r="T48" s="13"/>
      <c r="U48" s="13"/>
      <c r="V48" s="13"/>
      <c r="W48" s="13"/>
    </row>
    <row r="49" spans="1:23">
      <c r="A49" s="10">
        <v>38989</v>
      </c>
      <c r="B49" s="13">
        <f>IF(Prices!B47&gt;0, Prices!B46/Prices!B47-1, "")</f>
        <v>-3.5119293876016866E-2</v>
      </c>
      <c r="C49" s="13">
        <f>IF(Prices!C47&gt;0, Prices!C46/Prices!C47-1, "")</f>
        <v>8.5787155112448943E-3</v>
      </c>
      <c r="D49" s="13">
        <f>IF(Prices!D47&gt;0, Prices!D46/Prices!D47-1, "")</f>
        <v>8.9880832155120105E-2</v>
      </c>
      <c r="E49" s="13">
        <f>IF(Prices!E47&gt;0, Prices!E46/Prices!E47-1, "")</f>
        <v>-1.9583790726401595E-2</v>
      </c>
      <c r="F49" s="13">
        <f>IF(Prices!F47&gt;0, Prices!F46/Prices!F47-1, "")</f>
        <v>-2.7965786537746284E-2</v>
      </c>
      <c r="G49" s="13">
        <f>IF(Prices!G47&gt;0, Prices!G46/Prices!G47-1, "")</f>
        <v>1.5596934771723525E-2</v>
      </c>
      <c r="H49" s="13">
        <f>IF(Prices!H47&gt;0, Prices!H46/Prices!H47-1, "")</f>
        <v>8.2126089535432989E-2</v>
      </c>
      <c r="I49" s="13">
        <f>IF(Prices!I47&gt;0, Prices!I46/Prices!I47-1, "")</f>
        <v>4.8566949665912906E-2</v>
      </c>
      <c r="K49" s="13">
        <f>IF(Prices!K47&gt;0, Prices!K46/Prices!K47-1, "")</f>
        <v>5.3336531240988139E-2</v>
      </c>
      <c r="L49" s="13">
        <f>IF(Prices!L47&gt;0, Prices!L46/Prices!L47-1, "")</f>
        <v>1.2920037863799472E-3</v>
      </c>
      <c r="M49" s="13">
        <f>IF(Prices!M47&gt;0, Prices!M46/Prices!M47-1, "")</f>
        <v>4.8566949665912906E-2</v>
      </c>
      <c r="N49" s="13">
        <f>IF(Prices!N47&gt;0, Prices!N46/Prices!N47-1, "")</f>
        <v>-3.5119293876016866E-2</v>
      </c>
      <c r="O49" s="13">
        <f>IF(Prices!O47&gt;0, Prices!O46/Prices!O47-1, "")</f>
        <v>3.7420657111729483E-2</v>
      </c>
      <c r="P49" s="13">
        <f>IF(Prices!P47&gt;0, Prices!P46/Prices!P47-1, "")</f>
        <v>9.4134527588155992E-2</v>
      </c>
      <c r="Q49" s="13">
        <f>IF(Prices!Q47&gt;0, Prices!Q46/Prices!Q47-1, "")</f>
        <v>3.7935503165030138E-2</v>
      </c>
      <c r="R49" s="13">
        <f>IF(Prices!R47&gt;0, Prices!R46/Prices!R47-1, "")</f>
        <v>-2.2446178708613984E-2</v>
      </c>
      <c r="S49" s="13">
        <f>IF(Prices!S47&gt;0, Prices!S46/Prices!S47-1, "")</f>
        <v>0.21893054834221792</v>
      </c>
      <c r="T49" s="13"/>
      <c r="U49" s="13"/>
      <c r="V49" s="13"/>
      <c r="W49" s="13"/>
    </row>
    <row r="50" spans="1:23">
      <c r="A50" s="10">
        <v>38960</v>
      </c>
      <c r="B50" s="13">
        <f>IF(Prices!B48&gt;0, Prices!B47/Prices!B48-1, "")</f>
        <v>5.1249219031135107E-2</v>
      </c>
      <c r="C50" s="13">
        <f>IF(Prices!C48&gt;0, Prices!C47/Prices!C48-1, "")</f>
        <v>-2.3147309295161955E-2</v>
      </c>
      <c r="D50" s="13">
        <f>IF(Prices!D48&gt;0, Prices!D47/Prices!D48-1, "")</f>
        <v>6.1231780508716804E-2</v>
      </c>
      <c r="E50" s="13">
        <f>IF(Prices!E48&gt;0, Prices!E47/Prices!E48-1, "")</f>
        <v>4.1427004023007363E-2</v>
      </c>
      <c r="F50" s="13">
        <f>IF(Prices!F48&gt;0, Prices!F47/Prices!F48-1, "")</f>
        <v>1.8329167613421182E-2</v>
      </c>
      <c r="G50" s="13">
        <f>IF(Prices!G48&gt;0, Prices!G47/Prices!G48-1, "")</f>
        <v>2.4520471028244284E-2</v>
      </c>
      <c r="H50" s="13">
        <f>IF(Prices!H48&gt;0, Prices!H47/Prices!H48-1, "")</f>
        <v>2.6444780010938418E-2</v>
      </c>
      <c r="I50" s="13">
        <f>IF(Prices!I48&gt;0, Prices!I47/Prices!I48-1, "")</f>
        <v>-7.8991080357083687E-3</v>
      </c>
      <c r="K50" s="13">
        <f>IF(Prices!K48&gt;0, Prices!K47/Prices!K48-1, "")</f>
        <v>-2.1681529388302145E-3</v>
      </c>
      <c r="L50" s="13">
        <f>IF(Prices!L48&gt;0, Prices!L47/Prices!L48-1, "")</f>
        <v>0.10142376603332015</v>
      </c>
      <c r="M50" s="13">
        <f>IF(Prices!M48&gt;0, Prices!M47/Prices!M48-1, "")</f>
        <v>-7.8991080357083687E-3</v>
      </c>
      <c r="N50" s="13">
        <f>IF(Prices!N48&gt;0, Prices!N47/Prices!N48-1, "")</f>
        <v>5.1249219031135107E-2</v>
      </c>
      <c r="O50" s="13">
        <f>IF(Prices!O48&gt;0, Prices!O47/Prices!O48-1, "")</f>
        <v>9.1030904193851736E-3</v>
      </c>
      <c r="P50" s="13">
        <f>IF(Prices!P48&gt;0, Prices!P47/Prices!P48-1, "")</f>
        <v>-1.2325002147212771E-2</v>
      </c>
      <c r="Q50" s="13">
        <f>IF(Prices!Q48&gt;0, Prices!Q47/Prices!Q48-1, "")</f>
        <v>2.5123522709273205E-2</v>
      </c>
      <c r="R50" s="13">
        <f>IF(Prices!R48&gt;0, Prices!R47/Prices!R48-1, "")</f>
        <v>5.6452097221149966E-2</v>
      </c>
      <c r="S50" s="13">
        <f>IF(Prices!S48&gt;0, Prices!S47/Prices!S48-1, "")</f>
        <v>-3.8019870669793732E-2</v>
      </c>
      <c r="T50" s="13"/>
      <c r="U50" s="13"/>
      <c r="V50" s="13"/>
      <c r="W50" s="13"/>
    </row>
    <row r="51" spans="1:23">
      <c r="A51" s="10">
        <v>38929</v>
      </c>
      <c r="B51" s="13">
        <f>IF(Prices!B49&gt;0, Prices!B48/Prices!B49-1, "")</f>
        <v>4.6430180310258695E-2</v>
      </c>
      <c r="C51" s="13">
        <f>IF(Prices!C49&gt;0, Prices!C48/Prices!C49-1, "")</f>
        <v>5.5560868317873213E-2</v>
      </c>
      <c r="D51" s="13">
        <f>IF(Prices!D49&gt;0, Prices!D48/Prices!D49-1, "")</f>
        <v>2.839927991476543E-2</v>
      </c>
      <c r="E51" s="13">
        <f>IF(Prices!E49&gt;0, Prices!E48/Prices!E49-1, "")</f>
        <v>6.2289104908252346E-2</v>
      </c>
      <c r="F51" s="13">
        <f>IF(Prices!F49&gt;0, Prices!F48/Prices!F49-1, "")</f>
        <v>2.5077639751552638E-2</v>
      </c>
      <c r="G51" s="13">
        <f>IF(Prices!G49&gt;0, Prices!G48/Prices!G49-1, "")</f>
        <v>6.336636137112972E-2</v>
      </c>
      <c r="H51" s="13">
        <f>IF(Prices!H49&gt;0, Prices!H48/Prices!H49-1, "")</f>
        <v>1.6809309125503269E-2</v>
      </c>
      <c r="I51" s="13">
        <f>IF(Prices!I49&gt;0, Prices!I48/Prices!I49-1, "")</f>
        <v>4.1118568145673828E-2</v>
      </c>
      <c r="K51" s="13">
        <f>IF(Prices!K49&gt;0, Prices!K48/Prices!K49-1, "")</f>
        <v>-1.2144495574225034E-2</v>
      </c>
      <c r="L51" s="13">
        <f>IF(Prices!L49&gt;0, Prices!L48/Prices!L49-1, "")</f>
        <v>1.6322555226276458E-2</v>
      </c>
      <c r="M51" s="13">
        <f>IF(Prices!M49&gt;0, Prices!M48/Prices!M49-1, "")</f>
        <v>4.1118568145673828E-2</v>
      </c>
      <c r="N51" s="13">
        <f>IF(Prices!N49&gt;0, Prices!N48/Prices!N49-1, "")</f>
        <v>4.6430180310258695E-2</v>
      </c>
      <c r="O51" s="13">
        <f>IF(Prices!O49&gt;0, Prices!O48/Prices!O49-1, "")</f>
        <v>-4.5788201593410793E-3</v>
      </c>
      <c r="P51" s="13">
        <f>IF(Prices!P49&gt;0, Prices!P48/Prices!P49-1, "")</f>
        <v>-3.4937212482904489E-2</v>
      </c>
      <c r="Q51" s="13">
        <f>IF(Prices!Q49&gt;0, Prices!Q48/Prices!Q49-1, "")</f>
        <v>-0.12839023434368635</v>
      </c>
      <c r="R51" s="13">
        <f>IF(Prices!R49&gt;0, Prices!R48/Prices!R49-1, "")</f>
        <v>9.820187047056228E-3</v>
      </c>
      <c r="S51" s="13">
        <f>IF(Prices!S49&gt;0, Prices!S48/Prices!S49-1, "")</f>
        <v>-7.9499882047652681E-2</v>
      </c>
      <c r="T51" s="13"/>
      <c r="U51" s="13"/>
      <c r="V51" s="13"/>
      <c r="W51" s="13"/>
    </row>
    <row r="52" spans="1:23">
      <c r="A52" s="10">
        <v>38898</v>
      </c>
      <c r="B52" s="13">
        <f>IF(Prices!B50&gt;0, Prices!B49/Prices!B50-1, "")</f>
        <v>5.7047061811361877E-2</v>
      </c>
      <c r="C52" s="13">
        <f>IF(Prices!C50&gt;0, Prices!C49/Prices!C50-1, "")</f>
        <v>-2.430604152087712E-2</v>
      </c>
      <c r="D52" s="13">
        <f>IF(Prices!D50&gt;0, Prices!D49/Prices!D50-1, "")</f>
        <v>7.4021984529406559E-3</v>
      </c>
      <c r="E52" s="13">
        <f>IF(Prices!E50&gt;0, Prices!E49/Prices!E50-1, "")</f>
        <v>5.7265407155644432E-2</v>
      </c>
      <c r="F52" s="13">
        <f>IF(Prices!F50&gt;0, Prices!F49/Prices!F50-1, "")</f>
        <v>-2.2465088038858494E-2</v>
      </c>
      <c r="G52" s="13">
        <f>IF(Prices!G50&gt;0, Prices!G49/Prices!G50-1, "")</f>
        <v>2.7989809314855174E-2</v>
      </c>
      <c r="H52" s="13">
        <f>IF(Prices!H50&gt;0, Prices!H49/Prices!H50-1, "")</f>
        <v>-1.1628992280755202E-2</v>
      </c>
      <c r="I52" s="13">
        <f>IF(Prices!I50&gt;0, Prices!I49/Prices!I50-1, "")</f>
        <v>1.7573372961926292E-2</v>
      </c>
      <c r="K52" s="13">
        <f>IF(Prices!K50&gt;0, Prices!K49/Prices!K50-1, "")</f>
        <v>-3.5131788334844982E-2</v>
      </c>
      <c r="L52" s="13">
        <f>IF(Prices!L50&gt;0, Prices!L49/Prices!L50-1, "")</f>
        <v>2.4884942878998784E-2</v>
      </c>
      <c r="M52" s="13">
        <f>IF(Prices!M50&gt;0, Prices!M49/Prices!M50-1, "")</f>
        <v>1.7573372961926292E-2</v>
      </c>
      <c r="N52" s="13">
        <f>IF(Prices!N50&gt;0, Prices!N49/Prices!N50-1, "")</f>
        <v>5.7047061811361877E-2</v>
      </c>
      <c r="O52" s="13">
        <f>IF(Prices!O50&gt;0, Prices!O49/Prices!O50-1, "")</f>
        <v>-7.291356565553464E-3</v>
      </c>
      <c r="P52" s="13">
        <f>IF(Prices!P50&gt;0, Prices!P49/Prices!P50-1, "")</f>
        <v>-5.5431591309453854E-2</v>
      </c>
      <c r="Q52" s="13">
        <f>IF(Prices!Q50&gt;0, Prices!Q49/Prices!Q50-1, "")</f>
        <v>-3.4543547055586155E-2</v>
      </c>
      <c r="R52" s="13">
        <f>IF(Prices!R50&gt;0, Prices!R49/Prices!R50-1, "")</f>
        <v>-1.5749642925664387E-2</v>
      </c>
      <c r="S52" s="13">
        <f>IF(Prices!S50&gt;0, Prices!S49/Prices!S50-1, "")</f>
        <v>-9.6994435574452753E-2</v>
      </c>
      <c r="T52" s="13"/>
      <c r="U52" s="13"/>
      <c r="V52" s="13"/>
      <c r="W52" s="13"/>
    </row>
    <row r="53" spans="1:23">
      <c r="A53" s="10">
        <v>38868</v>
      </c>
      <c r="B53" s="13">
        <f>IF(Prices!B51&gt;0, Prices!B50/Prices!B51-1, "")</f>
        <v>-5.5898559077809939E-2</v>
      </c>
      <c r="C53" s="13">
        <f>IF(Prices!C51&gt;0, Prices!C50/Prices!C51-1, "")</f>
        <v>-5.2345373358680725E-2</v>
      </c>
      <c r="D53" s="13">
        <f>IF(Prices!D51&gt;0, Prices!D50/Prices!D51-1, "")</f>
        <v>-7.1926630714800988E-2</v>
      </c>
      <c r="E53" s="13">
        <f>IF(Prices!E51&gt;0, Prices!E50/Prices!E51-1, "")</f>
        <v>-3.6578911502030853E-2</v>
      </c>
      <c r="F53" s="13">
        <f>IF(Prices!F51&gt;0, Prices!F50/Prices!F51-1, "")</f>
        <v>-5.5754622330514536E-2</v>
      </c>
      <c r="G53" s="13">
        <f>IF(Prices!G51&gt;0, Prices!G50/Prices!G51-1, "")</f>
        <v>-1.7008276912589659E-2</v>
      </c>
      <c r="H53" s="13">
        <f>IF(Prices!H51&gt;0, Prices!H50/Prices!H51-1, "")</f>
        <v>-9.7450633519598373E-2</v>
      </c>
      <c r="I53" s="13">
        <f>IF(Prices!I51&gt;0, Prices!I50/Prices!I51-1, "")</f>
        <v>-5.2988813514336375E-2</v>
      </c>
      <c r="K53" s="13">
        <f>IF(Prices!K51&gt;0, Prices!K50/Prices!K51-1, "")</f>
        <v>-1.542468002278008E-2</v>
      </c>
      <c r="L53" s="13">
        <f>IF(Prices!L51&gt;0, Prices!L50/Prices!L51-1, "")</f>
        <v>-6.8028769175749515E-2</v>
      </c>
      <c r="M53" s="13">
        <f>IF(Prices!M51&gt;0, Prices!M50/Prices!M51-1, "")</f>
        <v>-5.2988813514336375E-2</v>
      </c>
      <c r="N53" s="13">
        <f>IF(Prices!N51&gt;0, Prices!N50/Prices!N51-1, "")</f>
        <v>-5.5898559077809939E-2</v>
      </c>
      <c r="O53" s="13">
        <f>IF(Prices!O51&gt;0, Prices!O50/Prices!O51-1, "")</f>
        <v>2.0636205532162721E-2</v>
      </c>
      <c r="P53" s="13">
        <f>IF(Prices!P51&gt;0, Prices!P50/Prices!P51-1, "")</f>
        <v>0.10293165234661705</v>
      </c>
      <c r="Q53" s="13">
        <f>IF(Prices!Q51&gt;0, Prices!Q50/Prices!Q51-1, "")</f>
        <v>-1.538044697704144E-2</v>
      </c>
      <c r="R53" s="13">
        <f>IF(Prices!R51&gt;0, Prices!R50/Prices!R51-1, "")</f>
        <v>-4.9759548185571267E-2</v>
      </c>
      <c r="S53" s="13">
        <f>IF(Prices!S51&gt;0, Prices!S50/Prices!S51-1, "")</f>
        <v>-7.7437682011009423E-2</v>
      </c>
      <c r="T53" s="13"/>
      <c r="U53" s="13"/>
      <c r="V53" s="13"/>
      <c r="W53" s="13"/>
    </row>
    <row r="54" spans="1:23">
      <c r="A54" s="10">
        <v>38835</v>
      </c>
      <c r="B54" s="13">
        <f>IF(Prices!B52&gt;0, Prices!B51/Prices!B52-1, "")</f>
        <v>6.4599063499208853E-3</v>
      </c>
      <c r="C54" s="13">
        <f>IF(Prices!C52&gt;0, Prices!C51/Prices!C52-1, "")</f>
        <v>5.6616994441070823E-2</v>
      </c>
      <c r="D54" s="13">
        <f>IF(Prices!D52&gt;0, Prices!D51/Prices!D52-1, "")</f>
        <v>-6.6873656556005745E-3</v>
      </c>
      <c r="E54" s="13">
        <f>IF(Prices!E52&gt;0, Prices!E51/Prices!E52-1, "")</f>
        <v>1.1003776340481997E-2</v>
      </c>
      <c r="F54" s="13">
        <f>IF(Prices!F52&gt;0, Prices!F51/Prices!F52-1, "")</f>
        <v>7.3219504691585779E-2</v>
      </c>
      <c r="G54" s="13">
        <f>IF(Prices!G52&gt;0, Prices!G51/Prices!G52-1, "")</f>
        <v>-1.3326984260815355E-2</v>
      </c>
      <c r="H54" s="13">
        <f>IF(Prices!H52&gt;0, Prices!H51/Prices!H52-1, "")</f>
        <v>8.3020838576535194E-3</v>
      </c>
      <c r="I54" s="13">
        <f>IF(Prices!I52&gt;0, Prices!I51/Prices!I52-1, "")</f>
        <v>-1.1035858123894848E-2</v>
      </c>
      <c r="K54" s="13">
        <f>IF(Prices!K52&gt;0, Prices!K51/Prices!K52-1, "")</f>
        <v>7.7149267185641524E-2</v>
      </c>
      <c r="L54" s="13">
        <f>IF(Prices!L52&gt;0, Prices!L51/Prices!L52-1, "")</f>
        <v>1.5647107979526398E-2</v>
      </c>
      <c r="M54" s="13">
        <f>IF(Prices!M52&gt;0, Prices!M51/Prices!M52-1, "")</f>
        <v>-1.1035858123894848E-2</v>
      </c>
      <c r="N54" s="13">
        <f>IF(Prices!N52&gt;0, Prices!N51/Prices!N52-1, "")</f>
        <v>6.4599063499208853E-3</v>
      </c>
      <c r="O54" s="13">
        <f>IF(Prices!O52&gt;0, Prices!O51/Prices!O52-1, "")</f>
        <v>4.1194885403189829E-2</v>
      </c>
      <c r="P54" s="13">
        <f>IF(Prices!P52&gt;0, Prices!P51/Prices!P52-1, "")</f>
        <v>-1.8961430726135431E-3</v>
      </c>
      <c r="Q54" s="13">
        <f>IF(Prices!Q52&gt;0, Prices!Q51/Prices!Q52-1, "")</f>
        <v>0.12867989621510034</v>
      </c>
      <c r="R54" s="13">
        <f>IF(Prices!R52&gt;0, Prices!R51/Prices!R52-1, "")</f>
        <v>6.8741854332737162E-2</v>
      </c>
      <c r="S54" s="13">
        <f>IF(Prices!S52&gt;0, Prices!S51/Prices!S52-1, "")</f>
        <v>2.1016340412422174E-2</v>
      </c>
      <c r="T54" s="13"/>
      <c r="U54" s="13"/>
      <c r="V54" s="13"/>
      <c r="W54" s="13"/>
    </row>
    <row r="55" spans="1:23">
      <c r="A55" s="10">
        <v>38807</v>
      </c>
      <c r="B55" s="13">
        <f>IF(Prices!B53&gt;0, Prices!B52/Prices!B53-1, "")</f>
        <v>4.3862644935171335E-2</v>
      </c>
      <c r="C55" s="13">
        <f>IF(Prices!C53&gt;0, Prices!C52/Prices!C53-1, "")</f>
        <v>6.6510561976883098E-2</v>
      </c>
      <c r="D55" s="13">
        <f>IF(Prices!D53&gt;0, Prices!D52/Prices!D53-1, "")</f>
        <v>3.371777236976703E-2</v>
      </c>
      <c r="E55" s="13">
        <f>IF(Prices!E53&gt;0, Prices!E52/Prices!E53-1, "")</f>
        <v>-2.0874938021000267E-2</v>
      </c>
      <c r="F55" s="13">
        <f>IF(Prices!F53&gt;0, Prices!F52/Prices!F53-1, "")</f>
        <v>7.7507363199502688E-3</v>
      </c>
      <c r="G55" s="13">
        <f>IF(Prices!G53&gt;0, Prices!G52/Prices!G53-1, "")</f>
        <v>8.3747670410647679E-3</v>
      </c>
      <c r="H55" s="13">
        <f>IF(Prices!H53&gt;0, Prices!H52/Prices!H53-1, "")</f>
        <v>3.0122141313189355E-2</v>
      </c>
      <c r="I55" s="13">
        <f>IF(Prices!I53&gt;0, Prices!I52/Prices!I53-1, "")</f>
        <v>2.5532389168470004E-3</v>
      </c>
      <c r="K55" s="13">
        <f>IF(Prices!K53&gt;0, Prices!K52/Prices!K53-1, "")</f>
        <v>-1.8048387324839932E-2</v>
      </c>
      <c r="L55" s="13">
        <f>IF(Prices!L53&gt;0, Prices!L52/Prices!L53-1, "")</f>
        <v>-3.8377861331981955E-2</v>
      </c>
      <c r="M55" s="13">
        <f>IF(Prices!M53&gt;0, Prices!M52/Prices!M53-1, "")</f>
        <v>2.5532389168470004E-3</v>
      </c>
      <c r="N55" s="13">
        <f>IF(Prices!N53&gt;0, Prices!N52/Prices!N53-1, "")</f>
        <v>4.3862644935171335E-2</v>
      </c>
      <c r="O55" s="13">
        <f>IF(Prices!O53&gt;0, Prices!O52/Prices!O53-1, "")</f>
        <v>4.8090127852683739E-2</v>
      </c>
      <c r="P55" s="13">
        <f>IF(Prices!P53&gt;0, Prices!P52/Prices!P53-1, "")</f>
        <v>-6.1672876782731256E-3</v>
      </c>
      <c r="Q55" s="13">
        <f>IF(Prices!Q53&gt;0, Prices!Q52/Prices!Q53-1, "")</f>
        <v>2.8539553353778224E-2</v>
      </c>
      <c r="R55" s="13">
        <f>IF(Prices!R53&gt;0, Prices!R52/Prices!R53-1, "")</f>
        <v>-2.5334031077761887E-2</v>
      </c>
      <c r="S55" s="13">
        <f>IF(Prices!S53&gt;0, Prices!S52/Prices!S53-1, "")</f>
        <v>0.26453031650549619</v>
      </c>
      <c r="T55" s="13"/>
      <c r="U55" s="13"/>
      <c r="V55" s="13"/>
      <c r="W55" s="13"/>
    </row>
    <row r="56" spans="1:23">
      <c r="A56" s="10">
        <v>38776</v>
      </c>
      <c r="B56" s="13">
        <f>IF(Prices!B54&gt;0, Prices!B53/Prices!B54-1, "")</f>
        <v>8.5120810784527601E-2</v>
      </c>
      <c r="C56" s="13">
        <f>IF(Prices!C54&gt;0, Prices!C53/Prices!C54-1, "")</f>
        <v>3.2988523493386879E-2</v>
      </c>
      <c r="D56" s="13">
        <f>IF(Prices!D54&gt;0, Prices!D53/Prices!D54-1, "")</f>
        <v>1.8353566554126788E-2</v>
      </c>
      <c r="E56" s="13">
        <f>IF(Prices!E54&gt;0, Prices!E53/Prices!E54-1, "")</f>
        <v>0.11152708114638221</v>
      </c>
      <c r="F56" s="13">
        <f>IF(Prices!F54&gt;0, Prices!F53/Prices!F54-1, "")</f>
        <v>0.18934365781710927</v>
      </c>
      <c r="G56" s="13">
        <f>IF(Prices!G54&gt;0, Prices!G53/Prices!G54-1, "")</f>
        <v>9.9674576948262095E-2</v>
      </c>
      <c r="H56" s="13">
        <f>IF(Prices!H54&gt;0, Prices!H53/Prices!H54-1, "")</f>
        <v>4.8971516566894691E-2</v>
      </c>
      <c r="I56" s="13">
        <f>IF(Prices!I54&gt;0, Prices!I53/Prices!I54-1, "")</f>
        <v>-5.9222751779020033E-3</v>
      </c>
      <c r="K56" s="13">
        <f>IF(Prices!K54&gt;0, Prices!K53/Prices!K54-1, "")</f>
        <v>1.8380118828533965E-2</v>
      </c>
      <c r="L56" s="13">
        <f>IF(Prices!L54&gt;0, Prices!L53/Prices!L54-1, "")</f>
        <v>1.1819681143485417E-2</v>
      </c>
      <c r="M56" s="13">
        <f>IF(Prices!M54&gt;0, Prices!M53/Prices!M54-1, "")</f>
        <v>-5.9222751779020033E-3</v>
      </c>
      <c r="N56" s="13">
        <f>IF(Prices!N54&gt;0, Prices!N53/Prices!N54-1, "")</f>
        <v>8.5120810784527601E-2</v>
      </c>
      <c r="O56" s="13">
        <f>IF(Prices!O54&gt;0, Prices!O53/Prices!O54-1, "")</f>
        <v>-7.4684781594290817E-3</v>
      </c>
      <c r="P56" s="13">
        <f>IF(Prices!P54&gt;0, Prices!P53/Prices!P54-1, "")</f>
        <v>2.6059061346457968E-2</v>
      </c>
      <c r="Q56" s="13">
        <f>IF(Prices!Q54&gt;0, Prices!Q53/Prices!Q54-1, "")</f>
        <v>1.7919855920756289E-2</v>
      </c>
      <c r="R56" s="13">
        <f>IF(Prices!R54&gt;0, Prices!R53/Prices!R54-1, "")</f>
        <v>1.0822593924501911E-2</v>
      </c>
      <c r="S56" s="13">
        <f>IF(Prices!S54&gt;0, Prices!S53/Prices!S54-1, "")</f>
        <v>7.7636732236271655E-2</v>
      </c>
      <c r="T56" s="13"/>
      <c r="U56" s="13"/>
      <c r="V56" s="13"/>
      <c r="W56" s="13"/>
    </row>
    <row r="57" spans="1:23">
      <c r="A57" s="10">
        <v>38748</v>
      </c>
      <c r="B57" s="13">
        <f>IF(Prices!B55&gt;0, Prices!B54/Prices!B55-1, "")</f>
        <v>1.2310958802056016E-2</v>
      </c>
      <c r="C57" s="13">
        <f>IF(Prices!C55&gt;0, Prices!C54/Prices!C55-1, "")</f>
        <v>2.1340341655716299E-2</v>
      </c>
      <c r="D57" s="13">
        <f>IF(Prices!D55&gt;0, Prices!D54/Prices!D55-1, "")</f>
        <v>8.0613235008732964E-2</v>
      </c>
      <c r="E57" s="13">
        <f>IF(Prices!E55&gt;0, Prices!E54/Prices!E55-1, "")</f>
        <v>6.3693875551517731E-2</v>
      </c>
      <c r="F57" s="13">
        <f>IF(Prices!F55&gt;0, Prices!F54/Prices!F55-1, "")</f>
        <v>-5.4558131427575374E-2</v>
      </c>
      <c r="G57" s="13">
        <f>IF(Prices!G55&gt;0, Prices!G54/Prices!G55-1, "")</f>
        <v>-3.8541960698055044E-2</v>
      </c>
      <c r="H57" s="13">
        <f>IF(Prices!H55&gt;0, Prices!H54/Prices!H55-1, "")</f>
        <v>6.5659346630633886E-2</v>
      </c>
      <c r="I57" s="13">
        <f>IF(Prices!I55&gt;0, Prices!I54/Prices!I55-1, "")</f>
        <v>2.5151930659925714E-2</v>
      </c>
      <c r="K57" s="13">
        <f>IF(Prices!K55&gt;0, Prices!K54/Prices!K55-1, "")</f>
        <v>5.7269004156326409E-2</v>
      </c>
      <c r="L57" s="13">
        <f>IF(Prices!L55&gt;0, Prices!L54/Prices!L55-1, "")</f>
        <v>2.8208386277001285E-2</v>
      </c>
      <c r="M57" s="13">
        <f>IF(Prices!M55&gt;0, Prices!M54/Prices!M55-1, "")</f>
        <v>2.5151930659925714E-2</v>
      </c>
      <c r="N57" s="13">
        <f>IF(Prices!N55&gt;0, Prices!N54/Prices!N55-1, "")</f>
        <v>1.2310958802056016E-2</v>
      </c>
      <c r="O57" s="13">
        <f>IF(Prices!O55&gt;0, Prices!O54/Prices!O55-1, "")</f>
        <v>6.1280263307452731E-3</v>
      </c>
      <c r="P57" s="13">
        <f>IF(Prices!P55&gt;0, Prices!P54/Prices!P55-1, "")</f>
        <v>8.932503590234564E-2</v>
      </c>
      <c r="Q57" s="13">
        <f>IF(Prices!Q55&gt;0, Prices!Q54/Prices!Q55-1, "")</f>
        <v>-6.1289277311555757E-2</v>
      </c>
      <c r="R57" s="13">
        <f>IF(Prices!R55&gt;0, Prices!R54/Prices!R55-1, "")</f>
        <v>8.0875334867228865E-2</v>
      </c>
      <c r="S57" s="13">
        <f>IF(Prices!S55&gt;0, Prices!S54/Prices!S55-1, "")</f>
        <v>0.17835941364855357</v>
      </c>
      <c r="T57" s="13"/>
      <c r="U57" s="13"/>
      <c r="V57" s="13"/>
      <c r="W57" s="13"/>
    </row>
    <row r="58" spans="1:23">
      <c r="A58" s="10">
        <v>38716</v>
      </c>
      <c r="B58" s="13">
        <f>IF(Prices!B56&gt;0, Prices!B55/Prices!B56-1, "")</f>
        <v>2.0411266106655335E-2</v>
      </c>
      <c r="C58" s="13">
        <f>IF(Prices!C56&gt;0, Prices!C55/Prices!C56-1, "")</f>
        <v>6.3264963952383457E-2</v>
      </c>
      <c r="D58" s="13">
        <f>IF(Prices!D56&gt;0, Prices!D55/Prices!D56-1, "")</f>
        <v>4.2273462783171345E-2</v>
      </c>
      <c r="E58" s="13">
        <f>IF(Prices!E56&gt;0, Prices!E55/Prices!E56-1, "")</f>
        <v>2.4470303657729398E-2</v>
      </c>
      <c r="F58" s="13">
        <f>IF(Prices!F56&gt;0, Prices!F55/Prices!F56-1, "")</f>
        <v>7.7674462289846868E-2</v>
      </c>
      <c r="G58" s="13">
        <f>IF(Prices!G56&gt;0, Prices!G55/Prices!G56-1, "")</f>
        <v>7.2626165565334855E-2</v>
      </c>
      <c r="H58" s="13">
        <f>IF(Prices!H56&gt;0, Prices!H55/Prices!H56-1, "")</f>
        <v>5.6938834115056958E-2</v>
      </c>
      <c r="I58" s="13">
        <f>IF(Prices!I56&gt;0, Prices!I55/Prices!I56-1, "")</f>
        <v>1.7652258313295643E-2</v>
      </c>
      <c r="K58" s="13">
        <f>IF(Prices!K56&gt;0, Prices!K55/Prices!K56-1, "")</f>
        <v>4.8087264278898534E-2</v>
      </c>
      <c r="L58" s="13">
        <f>IF(Prices!L56&gt;0, Prices!L55/Prices!L56-1, "")</f>
        <v>1.2064149836789051E-2</v>
      </c>
      <c r="M58" s="13">
        <f>IF(Prices!M56&gt;0, Prices!M55/Prices!M56-1, "")</f>
        <v>1.7652258313295643E-2</v>
      </c>
      <c r="N58" s="13">
        <f>IF(Prices!N56&gt;0, Prices!N55/Prices!N56-1, "")</f>
        <v>2.0411266106655335E-2</v>
      </c>
      <c r="O58" s="13">
        <f>IF(Prices!O56&gt;0, Prices!O55/Prices!O56-1, "")</f>
        <v>6.0532537170954193E-3</v>
      </c>
      <c r="P58" s="13">
        <f>IF(Prices!P56&gt;0, Prices!P55/Prices!P56-1, "")</f>
        <v>2.6384316808333086E-2</v>
      </c>
      <c r="Q58" s="13">
        <f>IF(Prices!Q56&gt;0, Prices!Q55/Prices!Q56-1, "")</f>
        <v>-1.2488754092582988E-2</v>
      </c>
      <c r="R58" s="13">
        <f>IF(Prices!R56&gt;0, Prices!R55/Prices!R56-1, "")</f>
        <v>-5.357945495407046E-2</v>
      </c>
      <c r="S58" s="13">
        <f>IF(Prices!S56&gt;0, Prices!S55/Prices!S56-1, "")</f>
        <v>3.5183768905000745E-2</v>
      </c>
      <c r="T58" s="13"/>
      <c r="U58" s="13"/>
      <c r="V58" s="13"/>
      <c r="W58" s="13"/>
    </row>
    <row r="59" spans="1:23">
      <c r="A59" s="10">
        <v>38686</v>
      </c>
      <c r="B59" s="13">
        <f>IF(Prices!B57&gt;0, Prices!B56/Prices!B57-1, "")</f>
        <v>0.13234914349659976</v>
      </c>
      <c r="C59" s="13">
        <f>IF(Prices!C57&gt;0, Prices!C56/Prices!C57-1, "")</f>
        <v>7.8292215838684509E-3</v>
      </c>
      <c r="D59" s="13">
        <f>IF(Prices!D57&gt;0, Prices!D56/Prices!D57-1, "")</f>
        <v>0.12078346028291609</v>
      </c>
      <c r="E59" s="13">
        <f>IF(Prices!E57&gt;0, Prices!E56/Prices!E57-1, "")</f>
        <v>-8.155917267170798E-4</v>
      </c>
      <c r="F59" s="13">
        <f>IF(Prices!F57&gt;0, Prices!F56/Prices!F57-1, "")</f>
        <v>3.3990482664853827E-2</v>
      </c>
      <c r="G59" s="13">
        <f>IF(Prices!G57&gt;0, Prices!G56/Prices!G57-1, "")</f>
        <v>4.8623390470412975E-2</v>
      </c>
      <c r="H59" s="13">
        <f>IF(Prices!H57&gt;0, Prices!H56/Prices!H57-1, "")</f>
        <v>4.6554494564367888E-2</v>
      </c>
      <c r="I59" s="13">
        <f>IF(Prices!I57&gt;0, Prices!I56/Prices!I57-1, "")</f>
        <v>5.8694420207072717E-4</v>
      </c>
      <c r="K59" s="13">
        <f>IF(Prices!K57&gt;0, Prices!K56/Prices!K57-1, "")</f>
        <v>2.9543184902567354E-3</v>
      </c>
      <c r="L59" s="13">
        <f>IF(Prices!L57&gt;0, Prices!L56/Prices!L57-1, "")</f>
        <v>2.1431535218771725E-2</v>
      </c>
      <c r="M59" s="13">
        <f>IF(Prices!M57&gt;0, Prices!M56/Prices!M57-1, "")</f>
        <v>5.8694420207072717E-4</v>
      </c>
      <c r="N59" s="13">
        <f>IF(Prices!N57&gt;0, Prices!N56/Prices!N57-1, "")</f>
        <v>0.13234914349659976</v>
      </c>
      <c r="O59" s="13">
        <f>IF(Prices!O57&gt;0, Prices!O56/Prices!O57-1, "")</f>
        <v>2.9455947875000499E-2</v>
      </c>
      <c r="P59" s="13">
        <f>IF(Prices!P57&gt;0, Prices!P56/Prices!P57-1, "")</f>
        <v>-4.8406023860746439E-3</v>
      </c>
      <c r="Q59" s="13">
        <f>IF(Prices!Q57&gt;0, Prices!Q56/Prices!Q57-1, "")</f>
        <v>3.8444312813326276E-2</v>
      </c>
      <c r="R59" s="13">
        <f>IF(Prices!R57&gt;0, Prices!R56/Prices!R57-1, "")</f>
        <v>3.777387303341273E-2</v>
      </c>
      <c r="S59" s="13">
        <f>IF(Prices!S57&gt;0, Prices!S56/Prices!S57-1, "")</f>
        <v>3.3701799843976366E-2</v>
      </c>
      <c r="T59" s="13"/>
      <c r="U59" s="13"/>
      <c r="V59" s="13"/>
      <c r="W59" s="13"/>
    </row>
    <row r="60" spans="1:23">
      <c r="A60" s="10">
        <v>38656</v>
      </c>
      <c r="B60" s="13">
        <f>IF(Prices!B58&gt;0, Prices!B57/Prices!B58-1, "")</f>
        <v>-5.7698157262748628E-2</v>
      </c>
      <c r="C60" s="13">
        <f>IF(Prices!C58&gt;0, Prices!C57/Prices!C58-1, "")</f>
        <v>2.4278696855060122E-3</v>
      </c>
      <c r="D60" s="13">
        <f>IF(Prices!D58&gt;0, Prices!D57/Prices!D58-1, "")</f>
        <v>-5.2658706296709989E-2</v>
      </c>
      <c r="E60" s="13">
        <f>IF(Prices!E58&gt;0, Prices!E57/Prices!E58-1, "")</f>
        <v>-4.8098976763562007E-2</v>
      </c>
      <c r="F60" s="13">
        <f>IF(Prices!F58&gt;0, Prices!F57/Prices!F58-1, "")</f>
        <v>-8.8680414195946633E-2</v>
      </c>
      <c r="G60" s="13">
        <f>IF(Prices!G58&gt;0, Prices!G57/Prices!G58-1, "")</f>
        <v>-1.158050498905816E-2</v>
      </c>
      <c r="H60" s="13">
        <f>IF(Prices!H58&gt;0, Prices!H57/Prices!H58-1, "")</f>
        <v>-1.1048366323881953E-2</v>
      </c>
      <c r="I60" s="13">
        <f>IF(Prices!I58&gt;0, Prices!I57/Prices!I58-1, "")</f>
        <v>-3.2094444371889352E-2</v>
      </c>
      <c r="K60" s="13">
        <f>IF(Prices!K58&gt;0, Prices!K57/Prices!K58-1, "")</f>
        <v>-2.0448602584763664E-2</v>
      </c>
      <c r="L60" s="13">
        <f>IF(Prices!L58&gt;0, Prices!L57/Prices!L58-1, "")</f>
        <v>-5.362300319488833E-2</v>
      </c>
      <c r="M60" s="13">
        <f>IF(Prices!M58&gt;0, Prices!M57/Prices!M58-1, "")</f>
        <v>-3.2094444371889352E-2</v>
      </c>
      <c r="N60" s="13">
        <f>IF(Prices!N58&gt;0, Prices!N57/Prices!N58-1, "")</f>
        <v>-5.7698157262748628E-2</v>
      </c>
      <c r="O60" s="13">
        <f>IF(Prices!O58&gt;0, Prices!O57/Prices!O58-1, "")</f>
        <v>8.7618978776793366E-3</v>
      </c>
      <c r="P60" s="13">
        <f>IF(Prices!P58&gt;0, Prices!P57/Prices!P58-1, "")</f>
        <v>-4.7636786961583355E-2</v>
      </c>
      <c r="Q60" s="13">
        <f>IF(Prices!Q58&gt;0, Prices!Q57/Prices!Q58-1, "")</f>
        <v>3.5717492144246465E-2</v>
      </c>
      <c r="R60" s="13">
        <f>IF(Prices!R58&gt;0, Prices!R57/Prices!R58-1, "")</f>
        <v>8.1313752087322166E-2</v>
      </c>
      <c r="S60" s="13">
        <f>IF(Prices!S58&gt;0, Prices!S57/Prices!S58-1, "")</f>
        <v>-3.1643840698235226E-2</v>
      </c>
      <c r="T60" s="13"/>
      <c r="U60" s="13"/>
      <c r="V60" s="13"/>
      <c r="W60" s="13"/>
    </row>
    <row r="61" spans="1:23">
      <c r="A61" s="10">
        <v>38625</v>
      </c>
      <c r="B61" s="13">
        <f>IF(Prices!B59&gt;0, Prices!B58/Prices!B59-1, "")</f>
        <v>1.2726819321998928E-2</v>
      </c>
      <c r="C61" s="13">
        <f>IF(Prices!C59&gt;0, Prices!C58/Prices!C59-1, "")</f>
        <v>3.3012540099154553E-2</v>
      </c>
      <c r="D61" s="13">
        <f>IF(Prices!D59&gt;0, Prices!D58/Prices!D59-1, "")</f>
        <v>-1.0918050894260456E-2</v>
      </c>
      <c r="E61" s="13">
        <f>IF(Prices!E59&gt;0, Prices!E58/Prices!E59-1, "")</f>
        <v>-9.2233874901503921E-3</v>
      </c>
      <c r="F61" s="13">
        <f>IF(Prices!F59&gt;0, Prices!F58/Prices!F59-1, "")</f>
        <v>0.23567366579177573</v>
      </c>
      <c r="G61" s="13">
        <f>IF(Prices!G59&gt;0, Prices!G58/Prices!G59-1, "")</f>
        <v>6.4102588523937687E-3</v>
      </c>
      <c r="H61" s="13">
        <f>IF(Prices!H59&gt;0, Prices!H58/Prices!H59-1, "")</f>
        <v>9.291182375950946E-3</v>
      </c>
      <c r="I61" s="13">
        <f>IF(Prices!I59&gt;0, Prices!I58/Prices!I59-1, "")</f>
        <v>6.188348802884569E-2</v>
      </c>
      <c r="K61" s="13">
        <f>IF(Prices!K59&gt;0, Prices!K58/Prices!K59-1, "")</f>
        <v>-3.5262731243421053E-2</v>
      </c>
      <c r="L61" s="13">
        <f>IF(Prices!L59&gt;0, Prices!L58/Prices!L59-1, "")</f>
        <v>7.1738962613959956E-2</v>
      </c>
      <c r="M61" s="13">
        <f>IF(Prices!M59&gt;0, Prices!M58/Prices!M59-1, "")</f>
        <v>6.188348802884569E-2</v>
      </c>
      <c r="N61" s="13">
        <f>IF(Prices!N59&gt;0, Prices!N58/Prices!N59-1, "")</f>
        <v>1.2726819321998928E-2</v>
      </c>
      <c r="O61" s="13">
        <f>IF(Prices!O59&gt;0, Prices!O58/Prices!O59-1, "")</f>
        <v>5.5239583522612712E-3</v>
      </c>
      <c r="P61" s="13">
        <f>IF(Prices!P59&gt;0, Prices!P58/Prices!P59-1, "")</f>
        <v>-0.13768872470285887</v>
      </c>
      <c r="Q61" s="13">
        <f>IF(Prices!Q59&gt;0, Prices!Q58/Prices!Q59-1, "")</f>
        <v>3.1061969658009669E-2</v>
      </c>
      <c r="R61" s="13">
        <f>IF(Prices!R59&gt;0, Prices!R58/Prices!R59-1, "")</f>
        <v>-1.2586310272131196E-2</v>
      </c>
      <c r="S61" s="13">
        <f>IF(Prices!S59&gt;0, Prices!S58/Prices!S59-1, "")</f>
        <v>-5.2727586383152558E-2</v>
      </c>
      <c r="T61" s="13"/>
      <c r="U61" s="13"/>
      <c r="V61" s="13"/>
      <c r="W61" s="13"/>
    </row>
    <row r="62" spans="1:23">
      <c r="A62" s="10">
        <v>38595</v>
      </c>
      <c r="B62" s="13">
        <f>IF(Prices!B60&gt;0, Prices!B59/Prices!B60-1, "")</f>
        <v>5.3296288431137206E-3</v>
      </c>
      <c r="C62" s="13">
        <f>IF(Prices!C60&gt;0, Prices!C59/Prices!C60-1, "")</f>
        <v>3.8147138964577554E-2</v>
      </c>
      <c r="D62" s="13">
        <f>IF(Prices!D60&gt;0, Prices!D59/Prices!D60-1, "")</f>
        <v>-1.2460144319516697E-2</v>
      </c>
      <c r="E62" s="13">
        <f>IF(Prices!E60&gt;0, Prices!E59/Prices!E60-1, "")</f>
        <v>-7.6861068931255438E-4</v>
      </c>
      <c r="F62" s="13">
        <f>IF(Prices!F60&gt;0, Prices!F59/Prices!F60-1, "")</f>
        <v>-2.726578689060899E-3</v>
      </c>
      <c r="G62" s="13">
        <f>IF(Prices!G60&gt;0, Prices!G59/Prices!G60-1, "")</f>
        <v>1.4028752103984354E-2</v>
      </c>
      <c r="H62" s="13">
        <f>IF(Prices!H60&gt;0, Prices!H59/Prices!H60-1, "")</f>
        <v>2.2814948147845016E-2</v>
      </c>
      <c r="I62" s="13">
        <f>IF(Prices!I60&gt;0, Prices!I59/Prices!I60-1, "")</f>
        <v>1.2715582390125491E-2</v>
      </c>
      <c r="K62" s="13">
        <f>IF(Prices!K60&gt;0, Prices!K59/Prices!K60-1, "")</f>
        <v>3.0798875052225005E-2</v>
      </c>
      <c r="L62" s="13">
        <f>IF(Prices!L60&gt;0, Prices!L59/Prices!L60-1, "")</f>
        <v>-2.697111408582642E-3</v>
      </c>
      <c r="M62" s="13">
        <f>IF(Prices!M60&gt;0, Prices!M59/Prices!M60-1, "")</f>
        <v>1.2715582390125491E-2</v>
      </c>
      <c r="N62" s="13">
        <f>IF(Prices!N60&gt;0, Prices!N59/Prices!N60-1, "")</f>
        <v>5.3296288431137206E-3</v>
      </c>
      <c r="O62" s="13">
        <f>IF(Prices!O60&gt;0, Prices!O59/Prices!O60-1, "")</f>
        <v>-8.3123101477629024E-3</v>
      </c>
      <c r="P62" s="13">
        <f>IF(Prices!P60&gt;0, Prices!P59/Prices!P60-1, "")</f>
        <v>3.1947955082252344E-2</v>
      </c>
      <c r="Q62" s="13">
        <f>IF(Prices!Q60&gt;0, Prices!Q59/Prices!Q60-1, "")</f>
        <v>-4.5784669741878337E-2</v>
      </c>
      <c r="R62" s="13">
        <f>IF(Prices!R60&gt;0, Prices!R59/Prices!R60-1, "")</f>
        <v>-5.699642518421244E-2</v>
      </c>
      <c r="S62" s="13">
        <f>IF(Prices!S60&gt;0, Prices!S59/Prices!S60-1, "")</f>
        <v>-4.9812709070709116E-2</v>
      </c>
      <c r="T62" s="13"/>
      <c r="U62" s="13"/>
      <c r="V62" s="13"/>
      <c r="W62" s="13"/>
    </row>
    <row r="63" spans="1:23">
      <c r="A63" s="10">
        <v>38562</v>
      </c>
      <c r="B63" s="13">
        <f>IF(Prices!B61&gt;0, Prices!B60/Prices!B61-1, "")</f>
        <v>1.4054176922916106E-2</v>
      </c>
      <c r="C63" s="13">
        <f>IF(Prices!C61&gt;0, Prices!C60/Prices!C61-1, "")</f>
        <v>3.6918440384253071E-2</v>
      </c>
      <c r="D63" s="13">
        <f>IF(Prices!D61&gt;0, Prices!D60/Prices!D61-1, "")</f>
        <v>3.8786716639065633E-2</v>
      </c>
      <c r="E63" s="13">
        <f>IF(Prices!E61&gt;0, Prices!E60/Prices!E61-1, "")</f>
        <v>9.6883530365315718E-2</v>
      </c>
      <c r="F63" s="13">
        <f>IF(Prices!F61&gt;0, Prices!F60/Prices!F61-1, "")</f>
        <v>2.8030048211682868E-2</v>
      </c>
      <c r="G63" s="13">
        <f>IF(Prices!G61&gt;0, Prices!G60/Prices!G61-1, "")</f>
        <v>3.9513329935943586E-2</v>
      </c>
      <c r="H63" s="13">
        <f>IF(Prices!H61&gt;0, Prices!H60/Prices!H61-1, "")</f>
        <v>5.2000757438823708E-2</v>
      </c>
      <c r="I63" s="13">
        <f>IF(Prices!I61&gt;0, Prices!I60/Prices!I61-1, "")</f>
        <v>2.2284088283111902E-2</v>
      </c>
      <c r="K63" s="13">
        <f>IF(Prices!K61&gt;0, Prices!K60/Prices!K61-1, "")</f>
        <v>7.4508251820302185E-3</v>
      </c>
      <c r="L63" s="13">
        <f>IF(Prices!L61&gt;0, Prices!L60/Prices!L61-1, "")</f>
        <v>5.9964619847633793E-2</v>
      </c>
      <c r="M63" s="13">
        <f>IF(Prices!M61&gt;0, Prices!M60/Prices!M61-1, "")</f>
        <v>2.2284088283111902E-2</v>
      </c>
      <c r="N63" s="13">
        <f>IF(Prices!N61&gt;0, Prices!N60/Prices!N61-1, "")</f>
        <v>1.4054176922916106E-2</v>
      </c>
      <c r="O63" s="13">
        <f>IF(Prices!O61&gt;0, Prices!O60/Prices!O61-1, "")</f>
        <v>6.6626395200373389E-2</v>
      </c>
      <c r="P63" s="13">
        <f>IF(Prices!P61&gt;0, Prices!P60/Prices!P61-1, "")</f>
        <v>2.4868404691824608E-4</v>
      </c>
      <c r="Q63" s="13">
        <f>IF(Prices!Q61&gt;0, Prices!Q60/Prices!Q61-1, "")</f>
        <v>3.734397589134808E-2</v>
      </c>
      <c r="R63" s="13">
        <f>IF(Prices!R61&gt;0, Prices!R60/Prices!R61-1, "")</f>
        <v>7.0049523066038732E-2</v>
      </c>
      <c r="S63" s="13">
        <f>IF(Prices!S61&gt;0, Prices!S60/Prices!S61-1, "")</f>
        <v>1.7261397462976058E-2</v>
      </c>
      <c r="T63" s="13"/>
      <c r="U63" s="13"/>
      <c r="V63" s="13"/>
      <c r="W63" s="13"/>
    </row>
    <row r="64" spans="1:23">
      <c r="A64" s="10">
        <v>38533</v>
      </c>
      <c r="B64" s="13">
        <f>IF(Prices!B62&gt;0, Prices!B61/Prices!B62-1, "")</f>
        <v>6.1998538894006083E-2</v>
      </c>
      <c r="C64" s="13">
        <f>IF(Prices!C62&gt;0, Prices!C61/Prices!C62-1, "")</f>
        <v>2.7071266683456052E-3</v>
      </c>
      <c r="D64" s="13">
        <f>IF(Prices!D62&gt;0, Prices!D61/Prices!D62-1, "")</f>
        <v>-1.5573383671543151E-2</v>
      </c>
      <c r="E64" s="13">
        <f>IF(Prices!E62&gt;0, Prices!E61/Prices!E62-1, "")</f>
        <v>6.7851991912277754E-3</v>
      </c>
      <c r="F64" s="13">
        <f>IF(Prices!F62&gt;0, Prices!F61/Prices!F62-1, "")</f>
        <v>0.17494401264655512</v>
      </c>
      <c r="G64" s="13">
        <f>IF(Prices!G62&gt;0, Prices!G61/Prices!G62-1, "")</f>
        <v>-2.0833005652880932E-2</v>
      </c>
      <c r="H64" s="13">
        <f>IF(Prices!H62&gt;0, Prices!H61/Prices!H62-1, "")</f>
        <v>-1.1860464127305681E-2</v>
      </c>
      <c r="I64" s="13">
        <f>IF(Prices!I62&gt;0, Prices!I61/Prices!I62-1, "")</f>
        <v>3.7279748398584278E-3</v>
      </c>
      <c r="K64" s="13">
        <f>IF(Prices!K62&gt;0, Prices!K61/Prices!K62-1, "")</f>
        <v>-4.6053163851457635E-2</v>
      </c>
      <c r="L64" s="13">
        <f>IF(Prices!L62&gt;0, Prices!L61/Prices!L62-1, "")</f>
        <v>-4.3519203944022422E-2</v>
      </c>
      <c r="M64" s="13">
        <f>IF(Prices!M62&gt;0, Prices!M61/Prices!M62-1, "")</f>
        <v>3.7279748398584278E-3</v>
      </c>
      <c r="N64" s="13">
        <f>IF(Prices!N62&gt;0, Prices!N61/Prices!N62-1, "")</f>
        <v>6.1998538894006083E-2</v>
      </c>
      <c r="O64" s="13">
        <f>IF(Prices!O62&gt;0, Prices!O61/Prices!O62-1, "")</f>
        <v>-1.198468592992441E-3</v>
      </c>
      <c r="P64" s="13">
        <f>IF(Prices!P62&gt;0, Prices!P61/Prices!P62-1, "")</f>
        <v>1.0372583188116291E-3</v>
      </c>
      <c r="Q64" s="13">
        <f>IF(Prices!Q62&gt;0, Prices!Q61/Prices!Q62-1, "")</f>
        <v>-5.6750358921171862E-2</v>
      </c>
      <c r="R64" s="13">
        <f>IF(Prices!R62&gt;0, Prices!R61/Prices!R62-1, "")</f>
        <v>9.7250481572168646E-3</v>
      </c>
      <c r="S64" s="13">
        <f>IF(Prices!S62&gt;0, Prices!S61/Prices!S62-1, "")</f>
        <v>5.1233359626827069E-2</v>
      </c>
      <c r="T64" s="13"/>
      <c r="U64" s="13"/>
      <c r="V64" s="13"/>
      <c r="W64" s="13"/>
    </row>
    <row r="65" spans="1:23">
      <c r="A65" s="10">
        <v>38503</v>
      </c>
      <c r="B65" s="13">
        <f>IF(Prices!B63&gt;0, Prices!B62/Prices!B63-1, "")</f>
        <v>5.3965384486625911E-2</v>
      </c>
      <c r="C65" s="13">
        <f>IF(Prices!C63&gt;0, Prices!C62/Prices!C63-1, "")</f>
        <v>1.3268690992600307E-2</v>
      </c>
      <c r="D65" s="13">
        <f>IF(Prices!D63&gt;0, Prices!D62/Prices!D63-1, "")</f>
        <v>0.12046339470268719</v>
      </c>
      <c r="E65" s="13">
        <f>IF(Prices!E63&gt;0, Prices!E62/Prices!E63-1, "")</f>
        <v>7.5639795651375241E-2</v>
      </c>
      <c r="F65" s="13">
        <f>IF(Prices!F63&gt;0, Prices!F62/Prices!F63-1, "")</f>
        <v>3.7872573147388344E-2</v>
      </c>
      <c r="G65" s="13">
        <f>IF(Prices!G63&gt;0, Prices!G62/Prices!G63-1, "")</f>
        <v>-7.6786898116010249E-3</v>
      </c>
      <c r="H65" s="13">
        <f>IF(Prices!H63&gt;0, Prices!H62/Prices!H63-1, "")</f>
        <v>2.0164596556227155E-2</v>
      </c>
      <c r="I65" s="13">
        <f>IF(Prices!I63&gt;0, Prices!I62/Prices!I63-1, "")</f>
        <v>0.10517566122999833</v>
      </c>
      <c r="K65" s="13">
        <f>IF(Prices!K63&gt;0, Prices!K62/Prices!K63-1, "")</f>
        <v>-7.7251688040214317E-2</v>
      </c>
      <c r="L65" s="13">
        <f>IF(Prices!L63&gt;0, Prices!L62/Prices!L63-1, "")</f>
        <v>1.8468750320548954E-2</v>
      </c>
      <c r="M65" s="13">
        <f>IF(Prices!M63&gt;0, Prices!M62/Prices!M63-1, "")</f>
        <v>0.10517566122999833</v>
      </c>
      <c r="N65" s="13">
        <f>IF(Prices!N63&gt;0, Prices!N62/Prices!N63-1, "")</f>
        <v>5.3965384486625911E-2</v>
      </c>
      <c r="O65" s="13">
        <f>IF(Prices!O63&gt;0, Prices!O62/Prices!O63-1, "")</f>
        <v>3.6139040347464846E-3</v>
      </c>
      <c r="P65" s="13">
        <f>IF(Prices!P63&gt;0, Prices!P62/Prices!P63-1, "")</f>
        <v>1.7692015369674463E-2</v>
      </c>
      <c r="Q65" s="13">
        <f>IF(Prices!Q63&gt;0, Prices!Q62/Prices!Q63-1, "")</f>
        <v>7.7469491246577871E-3</v>
      </c>
      <c r="R65" s="13">
        <f>IF(Prices!R63&gt;0, Prices!R62/Prices!R63-1, "")</f>
        <v>9.0725605997334924E-3</v>
      </c>
      <c r="S65" s="13">
        <f>IF(Prices!S63&gt;0, Prices!S62/Prices!S63-1, "")</f>
        <v>6.8602489212027162E-2</v>
      </c>
      <c r="T65" s="13"/>
      <c r="U65" s="13"/>
      <c r="V65" s="13"/>
      <c r="W65" s="13"/>
    </row>
    <row r="66" spans="1:23">
      <c r="A66" s="10">
        <v>38471</v>
      </c>
      <c r="B66" s="13">
        <f>IF(Prices!B64&gt;0, Prices!B63/Prices!B64-1, "")</f>
        <v>-2.5587661553918672E-2</v>
      </c>
      <c r="C66" s="13">
        <f>IF(Prices!C64&gt;0, Prices!C63/Prices!C64-1, "")</f>
        <v>-2.3423872414652602E-2</v>
      </c>
      <c r="D66" s="13">
        <f>IF(Prices!D64&gt;0, Prices!D63/Prices!D64-1, "")</f>
        <v>-1.8355983389958475E-2</v>
      </c>
      <c r="E66" s="13">
        <f>IF(Prices!E64&gt;0, Prices!E63/Prices!E64-1, "")</f>
        <v>-9.9595649050109425E-2</v>
      </c>
      <c r="F66" s="13">
        <f>IF(Prices!F64&gt;0, Prices!F63/Prices!F64-1, "")</f>
        <v>3.3927056827820268E-2</v>
      </c>
      <c r="G66" s="13">
        <f>IF(Prices!G64&gt;0, Prices!G63/Prices!G64-1, "")</f>
        <v>6.5396621416755618E-3</v>
      </c>
      <c r="H66" s="13">
        <f>IF(Prices!H64&gt;0, Prices!H63/Prices!H64-1, "")</f>
        <v>-3.1548829470782858E-2</v>
      </c>
      <c r="I66" s="13">
        <f>IF(Prices!I64&gt;0, Prices!I63/Prices!I64-1, "")</f>
        <v>-4.9712996058808301E-2</v>
      </c>
      <c r="K66" s="13">
        <f>IF(Prices!K64&gt;0, Prices!K63/Prices!K64-1, "")</f>
        <v>9.3071412424963196E-3</v>
      </c>
      <c r="L66" s="13">
        <f>IF(Prices!L64&gt;0, Prices!L63/Prices!L64-1, "")</f>
        <v>2.7056781578316702E-2</v>
      </c>
      <c r="M66" s="13">
        <f>IF(Prices!M64&gt;0, Prices!M63/Prices!M64-1, "")</f>
        <v>-4.9712996058808301E-2</v>
      </c>
      <c r="N66" s="13">
        <f>IF(Prices!N64&gt;0, Prices!N63/Prices!N64-1, "")</f>
        <v>-2.5587661553918672E-2</v>
      </c>
      <c r="O66" s="13">
        <f>IF(Prices!O64&gt;0, Prices!O63/Prices!O64-1, "")</f>
        <v>-4.0232572269375932E-2</v>
      </c>
      <c r="P66" s="13">
        <f>IF(Prices!P64&gt;0, Prices!P63/Prices!P64-1, "")</f>
        <v>-0.1460662003317228</v>
      </c>
      <c r="Q66" s="13">
        <f>IF(Prices!Q64&gt;0, Prices!Q63/Prices!Q64-1, "")</f>
        <v>-0.10759996545470263</v>
      </c>
      <c r="R66" s="13">
        <f>IF(Prices!R64&gt;0, Prices!R63/Prices!R64-1, "")</f>
        <v>-0.15469306797552607</v>
      </c>
      <c r="S66" s="13">
        <f>IF(Prices!S64&gt;0, Prices!S63/Prices!S64-1, "")</f>
        <v>4.9752203946530127E-2</v>
      </c>
      <c r="T66" s="13"/>
      <c r="U66" s="13"/>
      <c r="V66" s="13"/>
      <c r="W66" s="13"/>
    </row>
    <row r="67" spans="1:23">
      <c r="A67" s="10">
        <v>38442</v>
      </c>
      <c r="B67" s="13">
        <f>IF(Prices!B65&gt;0, Prices!B64/Prices!B65-1, "")</f>
        <v>4.3015191275090903E-3</v>
      </c>
      <c r="C67" s="13">
        <f>IF(Prices!C65&gt;0, Prices!C64/Prices!C65-1, "")</f>
        <v>-1.9186117560796578E-2</v>
      </c>
      <c r="D67" s="13">
        <f>IF(Prices!D65&gt;0, Prices!D64/Prices!D65-1, "")</f>
        <v>1.4748132541658521E-2</v>
      </c>
      <c r="E67" s="13">
        <f>IF(Prices!E65&gt;0, Prices!E64/Prices!E65-1, "")</f>
        <v>4.3956810689179893E-2</v>
      </c>
      <c r="F67" s="13">
        <f>IF(Prices!F65&gt;0, Prices!F64/Prices!F65-1, "")</f>
        <v>-2.9629629629629672E-2</v>
      </c>
      <c r="G67" s="13">
        <f>IF(Prices!G65&gt;0, Prices!G64/Prices!G65-1, "")</f>
        <v>3.6791209721948492E-2</v>
      </c>
      <c r="H67" s="13">
        <f>IF(Prices!H65&gt;0, Prices!H64/Prices!H65-1, "")</f>
        <v>-3.737887444800414E-3</v>
      </c>
      <c r="I67" s="13">
        <f>IF(Prices!I65&gt;0, Prices!I64/Prices!I65-1, "")</f>
        <v>5.0727867044947361E-2</v>
      </c>
      <c r="K67" s="13">
        <f>IF(Prices!K65&gt;0, Prices!K64/Prices!K65-1, "")</f>
        <v>4.9132474103049217E-2</v>
      </c>
      <c r="L67" s="13">
        <f>IF(Prices!L65&gt;0, Prices!L64/Prices!L65-1, "")</f>
        <v>-1.6959045876191459E-3</v>
      </c>
      <c r="M67" s="13">
        <f>IF(Prices!M65&gt;0, Prices!M64/Prices!M65-1, "")</f>
        <v>5.0727867044947361E-2</v>
      </c>
      <c r="N67" s="13">
        <f>IF(Prices!N65&gt;0, Prices!N64/Prices!N65-1, "")</f>
        <v>4.3015191275090903E-3</v>
      </c>
      <c r="O67" s="13">
        <f>IF(Prices!O65&gt;0, Prices!O64/Prices!O65-1, "")</f>
        <v>-1.4172207161105344E-2</v>
      </c>
      <c r="P67" s="13">
        <f>IF(Prices!P65&gt;0, Prices!P64/Prices!P65-1, "")</f>
        <v>2.2753254416048696E-2</v>
      </c>
      <c r="Q67" s="13">
        <f>IF(Prices!Q65&gt;0, Prices!Q64/Prices!Q65-1, "")</f>
        <v>2.0850782455366978E-2</v>
      </c>
      <c r="R67" s="13">
        <f>IF(Prices!R65&gt;0, Prices!R64/Prices!R65-1, "")</f>
        <v>2.0266591208235152E-2</v>
      </c>
      <c r="S67" s="13">
        <f>IF(Prices!S65&gt;0, Prices!S64/Prices!S65-1, "")</f>
        <v>8.8590886027779536E-2</v>
      </c>
      <c r="T67" s="13"/>
      <c r="U67" s="13"/>
      <c r="V67" s="13"/>
      <c r="W67" s="13"/>
    </row>
    <row r="68" spans="1:23">
      <c r="A68" s="10">
        <v>38411</v>
      </c>
      <c r="B68" s="13">
        <f>IF(Prices!B66&gt;0, Prices!B65/Prices!B66-1, "")</f>
        <v>-1.20595403392596E-2</v>
      </c>
      <c r="C68" s="13">
        <f>IF(Prices!C66&gt;0, Prices!C65/Prices!C66-1, "")</f>
        <v>4.4016330696606376E-2</v>
      </c>
      <c r="D68" s="13">
        <f>IF(Prices!D66&gt;0, Prices!D65/Prices!D66-1, "")</f>
        <v>-1.5776641009704884E-3</v>
      </c>
      <c r="E68" s="13">
        <f>IF(Prices!E66&gt;0, Prices!E65/Prices!E66-1, "")</f>
        <v>2.9590697783009823E-2</v>
      </c>
      <c r="F68" s="13">
        <f>IF(Prices!F66&gt;0, Prices!F65/Prices!F66-1, "")</f>
        <v>-9.260642270351005E-2</v>
      </c>
      <c r="G68" s="13">
        <f>IF(Prices!G66&gt;0, Prices!G65/Prices!G66-1, "")</f>
        <v>3.9948913090427807E-2</v>
      </c>
      <c r="H68" s="13">
        <f>IF(Prices!H66&gt;0, Prices!H65/Prices!H66-1, "")</f>
        <v>0</v>
      </c>
      <c r="I68" s="13">
        <f>IF(Prices!I66&gt;0, Prices!I65/Prices!I66-1, "")</f>
        <v>-1.2400555672930746E-2</v>
      </c>
      <c r="K68" s="13">
        <f>IF(Prices!K66&gt;0, Prices!K65/Prices!K66-1, "")</f>
        <v>1.0434324697724096E-2</v>
      </c>
      <c r="L68" s="13">
        <f>IF(Prices!L66&gt;0, Prices!L65/Prices!L66-1, "")</f>
        <v>-2.6302608494981339E-3</v>
      </c>
      <c r="M68" s="13">
        <f>IF(Prices!M66&gt;0, Prices!M65/Prices!M66-1, "")</f>
        <v>-1.2400555672930746E-2</v>
      </c>
      <c r="N68" s="13">
        <f>IF(Prices!N66&gt;0, Prices!N65/Prices!N66-1, "")</f>
        <v>-1.20595403392596E-2</v>
      </c>
      <c r="O68" s="13">
        <f>IF(Prices!O66&gt;0, Prices!O65/Prices!O66-1, "")</f>
        <v>7.231778907442532E-3</v>
      </c>
      <c r="P68" s="13">
        <f>IF(Prices!P66&gt;0, Prices!P65/Prices!P66-1, "")</f>
        <v>-2.5689853406151042E-2</v>
      </c>
      <c r="Q68" s="13">
        <f>IF(Prices!Q66&gt;0, Prices!Q65/Prices!Q66-1, "")</f>
        <v>0</v>
      </c>
      <c r="R68" s="13">
        <f>IF(Prices!R66&gt;0, Prices!R65/Prices!R66-1, "")</f>
        <v>1.6473387634499792E-2</v>
      </c>
      <c r="S68" s="13">
        <f>IF(Prices!S66&gt;0, Prices!S65/Prices!S66-1, "")</f>
        <v>3.2411108062211369E-3</v>
      </c>
      <c r="T68" s="13"/>
      <c r="U68" s="13"/>
      <c r="V68" s="13"/>
      <c r="W68" s="13"/>
    </row>
    <row r="69" spans="1:23">
      <c r="A69" s="10">
        <v>38383</v>
      </c>
      <c r="B69" s="13">
        <f>IF(Prices!B67&gt;0, Prices!B66/Prices!B67-1, "")</f>
        <v>1.3149394832714156E-2</v>
      </c>
      <c r="C69" s="13">
        <f>IF(Prices!C67&gt;0, Prices!C66/Prices!C67-1, "")</f>
        <v>1.3414244650271634E-3</v>
      </c>
      <c r="D69" s="13">
        <f>IF(Prices!D67&gt;0, Prices!D66/Prices!D67-1, "")</f>
        <v>6.5074596466215162E-2</v>
      </c>
      <c r="E69" s="13">
        <f>IF(Prices!E67&gt;0, Prices!E66/Prices!E67-1, "")</f>
        <v>2.864735598039192E-2</v>
      </c>
      <c r="F69" s="13">
        <f>IF(Prices!F67&gt;0, Prices!F66/Prices!F67-1, "")</f>
        <v>8.7733549959382762E-2</v>
      </c>
      <c r="G69" s="13">
        <f>IF(Prices!G67&gt;0, Prices!G66/Prices!G67-1, "")</f>
        <v>1.9062585782696484E-3</v>
      </c>
      <c r="H69" s="13">
        <f>IF(Prices!H67&gt;0, Prices!H66/Prices!H67-1, "")</f>
        <v>-5.643498661105717E-2</v>
      </c>
      <c r="I69" s="13">
        <f>IF(Prices!I67&gt;0, Prices!I66/Prices!I67-1, "")</f>
        <v>-1.4662697169891437E-2</v>
      </c>
      <c r="K69" s="13">
        <f>IF(Prices!K67&gt;0, Prices!K66/Prices!K67-1, "")</f>
        <v>1.3225142158288072E-2</v>
      </c>
      <c r="L69" s="13">
        <f>IF(Prices!L67&gt;0, Prices!L66/Prices!L67-1, "")</f>
        <v>-2.9324094885847307E-2</v>
      </c>
      <c r="M69" s="13">
        <f>IF(Prices!M67&gt;0, Prices!M66/Prices!M67-1, "")</f>
        <v>-1.4662697169891437E-2</v>
      </c>
      <c r="N69" s="13">
        <f>IF(Prices!N67&gt;0, Prices!N66/Prices!N67-1, "")</f>
        <v>1.3149394832714156E-2</v>
      </c>
      <c r="O69" s="13">
        <f>IF(Prices!O67&gt;0, Prices!O66/Prices!O67-1, "")</f>
        <v>3.1977066815367827E-2</v>
      </c>
      <c r="P69" s="13">
        <f>IF(Prices!P67&gt;0, Prices!P66/Prices!P67-1, "")</f>
        <v>-1.3784061514474977E-2</v>
      </c>
      <c r="Q69" s="13">
        <f>IF(Prices!Q67&gt;0, Prices!Q66/Prices!Q67-1, "")</f>
        <v>2.7903141029126388E-2</v>
      </c>
      <c r="R69" s="13">
        <f>IF(Prices!R67&gt;0, Prices!R66/Prices!R67-1, "")</f>
        <v>1.9999737994698119E-3</v>
      </c>
      <c r="S69" s="13">
        <f>IF(Prices!S67&gt;0, Prices!S66/Prices!S67-1, "")</f>
        <v>-6.4537490002046116E-2</v>
      </c>
      <c r="T69" s="13"/>
      <c r="U69" s="13"/>
      <c r="V69" s="13"/>
      <c r="W69" s="13"/>
    </row>
    <row r="70" spans="1:23">
      <c r="A70" s="10">
        <v>38352</v>
      </c>
      <c r="B70" s="13">
        <f>IF(Prices!B68&gt;0, Prices!B67/Prices!B68-1, "")</f>
        <v>5.7479514947240018E-2</v>
      </c>
      <c r="C70" s="13">
        <f>IF(Prices!C68&gt;0, Prices!C67/Prices!C68-1, "")</f>
        <v>-6.5994035154514075E-3</v>
      </c>
      <c r="D70" s="13">
        <f>IF(Prices!D68&gt;0, Prices!D67/Prices!D68-1, "")</f>
        <v>6.6635911630530398E-3</v>
      </c>
      <c r="E70" s="13">
        <f>IF(Prices!E68&gt;0, Prices!E67/Prices!E68-1, "")</f>
        <v>2.6655160478138873E-2</v>
      </c>
      <c r="F70" s="13">
        <f>IF(Prices!F68&gt;0, Prices!F67/Prices!F68-1, "")</f>
        <v>8.0614484272128806E-2</v>
      </c>
      <c r="G70" s="13">
        <f>IF(Prices!G68&gt;0, Prices!G67/Prices!G68-1, "")</f>
        <v>2.009087006048782E-2</v>
      </c>
      <c r="H70" s="13">
        <f>IF(Prices!H68&gt;0, Prices!H67/Prices!H68-1, "")</f>
        <v>1.2496550951937246E-2</v>
      </c>
      <c r="I70" s="13">
        <f>IF(Prices!I68&gt;0, Prices!I67/Prices!I68-1, "")</f>
        <v>6.7849813344748711E-2</v>
      </c>
      <c r="K70" s="13">
        <f>IF(Prices!K68&gt;0, Prices!K67/Prices!K68-1, "")</f>
        <v>6.9122991430530911E-2</v>
      </c>
      <c r="L70" s="13">
        <f>IF(Prices!L68&gt;0, Prices!L67/Prices!L68-1, "")</f>
        <v>2.9915583053691241E-2</v>
      </c>
      <c r="M70" s="13">
        <f>IF(Prices!M68&gt;0, Prices!M67/Prices!M68-1, "")</f>
        <v>6.7849813344748711E-2</v>
      </c>
      <c r="N70" s="13">
        <f>IF(Prices!N68&gt;0, Prices!N67/Prices!N68-1, "")</f>
        <v>5.7479514947240018E-2</v>
      </c>
      <c r="O70" s="13">
        <f>IF(Prices!O68&gt;0, Prices!O67/Prices!O68-1, "")</f>
        <v>0.11241564761253775</v>
      </c>
      <c r="P70" s="13">
        <f>IF(Prices!P68&gt;0, Prices!P67/Prices!P68-1, "")</f>
        <v>5.8234588270586363E-2</v>
      </c>
      <c r="Q70" s="13">
        <f>IF(Prices!Q68&gt;0, Prices!Q67/Prices!Q68-1, "")</f>
        <v>3.1160202408152315E-2</v>
      </c>
      <c r="R70" s="13">
        <f>IF(Prices!R68&gt;0, Prices!R67/Prices!R68-1, "")</f>
        <v>2.2334821428571683E-2</v>
      </c>
      <c r="S70" s="13">
        <f>IF(Prices!S68&gt;0, Prices!S67/Prices!S68-1, "")</f>
        <v>-3.8429896013222331E-3</v>
      </c>
      <c r="T70" s="13"/>
      <c r="U70" s="13"/>
      <c r="V70" s="13"/>
      <c r="W70" s="13"/>
    </row>
    <row r="71" spans="1:23">
      <c r="A71" s="10">
        <v>38321</v>
      </c>
      <c r="B71" s="13">
        <f>IF(Prices!B69&gt;0, Prices!B68/Prices!B69-1, "")</f>
        <v>9.5010992599455335E-2</v>
      </c>
      <c r="C71" s="13">
        <f>IF(Prices!C69&gt;0, Prices!C68/Prices!C69-1, "")</f>
        <v>7.2866730584852935E-3</v>
      </c>
      <c r="D71" s="13">
        <f>IF(Prices!D69&gt;0, Prices!D68/Prices!D69-1, "")</f>
        <v>9.0192791282481144E-2</v>
      </c>
      <c r="E71" s="13">
        <f>IF(Prices!E69&gt;0, Prices!E68/Prices!E69-1, "")</f>
        <v>1.7773552490613742E-2</v>
      </c>
      <c r="F71" s="13">
        <f>IF(Prices!F69&gt;0, Prices!F68/Prices!F69-1, "")</f>
        <v>-1.0280915146249847E-2</v>
      </c>
      <c r="G71" s="13">
        <f>IF(Prices!G69&gt;0, Prices!G68/Prices!G69-1, "")</f>
        <v>3.27975690803326E-2</v>
      </c>
      <c r="H71" s="13">
        <f>IF(Prices!H69&gt;0, Prices!H68/Prices!H69-1, "")</f>
        <v>6.0607602882360112E-2</v>
      </c>
      <c r="I71" s="13">
        <f>IF(Prices!I69&gt;0, Prices!I68/Prices!I69-1, "")</f>
        <v>5.7687970096905294E-2</v>
      </c>
      <c r="K71" s="13">
        <f>IF(Prices!K69&gt;0, Prices!K68/Prices!K69-1, "")</f>
        <v>9.5246106362465444E-3</v>
      </c>
      <c r="L71" s="13">
        <f>IF(Prices!L69&gt;0, Prices!L68/Prices!L69-1, "")</f>
        <v>4.4940896078458303E-2</v>
      </c>
      <c r="M71" s="13">
        <f>IF(Prices!M69&gt;0, Prices!M68/Prices!M69-1, "")</f>
        <v>5.7687970096905294E-2</v>
      </c>
      <c r="N71" s="13">
        <f>IF(Prices!N69&gt;0, Prices!N68/Prices!N69-1, "")</f>
        <v>9.5010992599455335E-2</v>
      </c>
      <c r="O71" s="13">
        <f>IF(Prices!O69&gt;0, Prices!O68/Prices!O69-1, "")</f>
        <v>3.0704912537709905E-2</v>
      </c>
      <c r="P71" s="13">
        <f>IF(Prices!P69&gt;0, Prices!P68/Prices!P69-1, "")</f>
        <v>1.6078640554751278E-2</v>
      </c>
      <c r="Q71" s="13">
        <f>IF(Prices!Q69&gt;0, Prices!Q68/Prices!Q69-1, "")</f>
        <v>3.0532256045299855E-2</v>
      </c>
      <c r="R71" s="13">
        <f>IF(Prices!R69&gt;0, Prices!R68/Prices!R69-1, "")</f>
        <v>-2.9567854435178065E-2</v>
      </c>
      <c r="S71" s="13">
        <f>IF(Prices!S69&gt;0, Prices!S68/Prices!S69-1, "")</f>
        <v>6.39408575653031E-2</v>
      </c>
      <c r="T71" s="13"/>
      <c r="U71" s="13"/>
      <c r="V71" s="13"/>
      <c r="W71" s="13"/>
    </row>
    <row r="72" spans="1:23">
      <c r="A72" s="10">
        <v>38289</v>
      </c>
      <c r="B72" s="13">
        <f>IF(Prices!B70&gt;0, Prices!B69/Prices!B70-1, "")</f>
        <v>-2.7520937033809312E-2</v>
      </c>
      <c r="C72" s="13">
        <f>IF(Prices!C70&gt;0, Prices!C69/Prices!C70-1, "")</f>
        <v>-1.3804841149773095E-2</v>
      </c>
      <c r="D72" s="13">
        <f>IF(Prices!D70&gt;0, Prices!D69/Prices!D70-1, "")</f>
        <v>-1.3179662512407653E-2</v>
      </c>
      <c r="E72" s="13">
        <f>IF(Prices!E70&gt;0, Prices!E69/Prices!E70-1, "")</f>
        <v>1.3270143107085408E-2</v>
      </c>
      <c r="F72" s="13">
        <f>IF(Prices!F70&gt;0, Prices!F69/Prices!F70-1, "")</f>
        <v>-0.12471482889733831</v>
      </c>
      <c r="G72" s="13">
        <f>IF(Prices!G70&gt;0, Prices!G69/Prices!G70-1, "")</f>
        <v>0.10339742426275045</v>
      </c>
      <c r="H72" s="13">
        <f>IF(Prices!H70&gt;0, Prices!H69/Prices!H70-1, "")</f>
        <v>-6.7138018896292007E-2</v>
      </c>
      <c r="I72" s="13">
        <f>IF(Prices!I70&gt;0, Prices!I69/Prices!I70-1, "")</f>
        <v>2.0566676166057229E-2</v>
      </c>
      <c r="K72" s="13">
        <f>IF(Prices!K70&gt;0, Prices!K69/Prices!K70-1, "")</f>
        <v>2.9431453721312062E-2</v>
      </c>
      <c r="L72" s="13">
        <f>IF(Prices!L70&gt;0, Prices!L69/Prices!L70-1, "")</f>
        <v>-4.9910075453331704E-2</v>
      </c>
      <c r="M72" s="13">
        <f>IF(Prices!M70&gt;0, Prices!M69/Prices!M70-1, "")</f>
        <v>2.0566676166057229E-2</v>
      </c>
      <c r="N72" s="13">
        <f>IF(Prices!N70&gt;0, Prices!N69/Prices!N70-1, "")</f>
        <v>-2.7520937033809312E-2</v>
      </c>
      <c r="O72" s="13">
        <f>IF(Prices!O70&gt;0, Prices!O69/Prices!O70-1, "")</f>
        <v>-7.2255893708343955E-3</v>
      </c>
      <c r="P72" s="13">
        <f>IF(Prices!P70&gt;0, Prices!P69/Prices!P70-1, "")</f>
        <v>2.7481991857187582E-2</v>
      </c>
      <c r="Q72" s="13">
        <f>IF(Prices!Q70&gt;0, Prices!Q69/Prices!Q70-1, "")</f>
        <v>-3.0012890690679472E-2</v>
      </c>
      <c r="R72" s="13">
        <f>IF(Prices!R70&gt;0, Prices!R69/Prices!R70-1, "")</f>
        <v>-7.5098069856992189E-2</v>
      </c>
      <c r="S72" s="13">
        <f>IF(Prices!S70&gt;0, Prices!S69/Prices!S70-1, "")</f>
        <v>-1.4106680556959295E-2</v>
      </c>
      <c r="T72" s="13"/>
      <c r="U72" s="13"/>
      <c r="V72" s="13"/>
      <c r="W72" s="13"/>
    </row>
    <row r="73" spans="1:23">
      <c r="A73" s="10">
        <v>38260</v>
      </c>
      <c r="B73" s="13">
        <f>IF(Prices!B71&gt;0, Prices!B70/Prices!B71-1, "")</f>
        <v>-4.827305059251874E-2</v>
      </c>
      <c r="C73" s="13">
        <f>IF(Prices!C71&gt;0, Prices!C70/Prices!C71-1, "")</f>
        <v>-3.309562991406112E-2</v>
      </c>
      <c r="D73" s="13">
        <f>IF(Prices!D71&gt;0, Prices!D70/Prices!D71-1, "")</f>
        <v>-1.1016855789357516E-3</v>
      </c>
      <c r="E73" s="13">
        <f>IF(Prices!E71&gt;0, Prices!E70/Prices!E71-1, "")</f>
        <v>-3.4766569342927989E-2</v>
      </c>
      <c r="F73" s="13">
        <f>IF(Prices!F71&gt;0, Prices!F70/Prices!F71-1, "")</f>
        <v>-4.3520426718390071E-2</v>
      </c>
      <c r="G73" s="13">
        <f>IF(Prices!G71&gt;0, Prices!G70/Prices!G71-1, "")</f>
        <v>-7.26028180481324E-2</v>
      </c>
      <c r="H73" s="13">
        <f>IF(Prices!H71&gt;0, Prices!H70/Prices!H71-1, "")</f>
        <v>3.5456909729805197E-3</v>
      </c>
      <c r="I73" s="13">
        <f>IF(Prices!I71&gt;0, Prices!I70/Prices!I71-1, "")</f>
        <v>-5.514693046961805E-2</v>
      </c>
      <c r="K73" s="13">
        <f>IF(Prices!K71&gt;0, Prices!K70/Prices!K71-1, "")</f>
        <v>8.7043867959391008E-3</v>
      </c>
      <c r="L73" s="13">
        <f>IF(Prices!L71&gt;0, Prices!L70/Prices!L71-1, "")</f>
        <v>-3.3051965047918297E-2</v>
      </c>
      <c r="M73" s="13">
        <f>IF(Prices!M71&gt;0, Prices!M70/Prices!M71-1, "")</f>
        <v>-5.514693046961805E-2</v>
      </c>
      <c r="N73" s="13">
        <f>IF(Prices!N71&gt;0, Prices!N70/Prices!N71-1, "")</f>
        <v>-4.827305059251874E-2</v>
      </c>
      <c r="O73" s="13">
        <f>IF(Prices!O71&gt;0, Prices!O70/Prices!O71-1, "")</f>
        <v>-0.16333417547912077</v>
      </c>
      <c r="P73" s="13">
        <f>IF(Prices!P71&gt;0, Prices!P70/Prices!P71-1, "")</f>
        <v>-4.8888557917861286E-2</v>
      </c>
      <c r="Q73" s="13">
        <f>IF(Prices!Q71&gt;0, Prices!Q70/Prices!Q71-1, "")</f>
        <v>-2.9015083489791538E-2</v>
      </c>
      <c r="R73" s="13">
        <f>IF(Prices!R71&gt;0, Prices!R70/Prices!R71-1, "")</f>
        <v>5.8406666808032526E-2</v>
      </c>
      <c r="S73" s="13">
        <f>IF(Prices!S71&gt;0, Prices!S70/Prices!S71-1, "")</f>
        <v>4.0637843435487486E-2</v>
      </c>
      <c r="T73" s="13"/>
      <c r="U73" s="13"/>
      <c r="V73" s="13"/>
      <c r="W73" s="13"/>
    </row>
    <row r="74" spans="1:23">
      <c r="A74" s="10">
        <v>38230</v>
      </c>
      <c r="B74" s="13">
        <f>IF(Prices!B72&gt;0, Prices!B71/Prices!B72-1, "")</f>
        <v>-0.1700825110904356</v>
      </c>
      <c r="C74" s="13">
        <f>IF(Prices!C72&gt;0, Prices!C71/Prices!C72-1, "")</f>
        <v>7.0883101625220268E-2</v>
      </c>
      <c r="D74" s="13">
        <f>IF(Prices!D72&gt;0, Prices!D71/Prices!D72-1, "")</f>
        <v>-1.3851920256396477E-2</v>
      </c>
      <c r="E74" s="13">
        <f>IF(Prices!E72&gt;0, Prices!E71/Prices!E72-1, "")</f>
        <v>-8.22838104049608E-2</v>
      </c>
      <c r="F74" s="13">
        <f>IF(Prices!F72&gt;0, Prices!F71/Prices!F72-1, "")</f>
        <v>-0.32551103843008999</v>
      </c>
      <c r="G74" s="13">
        <f>IF(Prices!G72&gt;0, Prices!G71/Prices!G72-1, "")</f>
        <v>-1.845450015040162E-2</v>
      </c>
      <c r="H74" s="13">
        <f>IF(Prices!H72&gt;0, Prices!H71/Prices!H72-1, "")</f>
        <v>-7.0414483462846178E-3</v>
      </c>
      <c r="I74" s="13">
        <f>IF(Prices!I72&gt;0, Prices!I71/Prices!I72-1, "")</f>
        <v>-1.9567257283033546E-2</v>
      </c>
      <c r="K74" s="13">
        <f>IF(Prices!K72&gt;0, Prices!K71/Prices!K72-1, "")</f>
        <v>6.1682336324597298E-2</v>
      </c>
      <c r="L74" s="13">
        <f>IF(Prices!L72&gt;0, Prices!L71/Prices!L72-1, "")</f>
        <v>7.3250050644878106E-2</v>
      </c>
      <c r="M74" s="13">
        <f>IF(Prices!M72&gt;0, Prices!M71/Prices!M72-1, "")</f>
        <v>-1.9567257283033546E-2</v>
      </c>
      <c r="N74" s="13">
        <f>IF(Prices!N72&gt;0, Prices!N71/Prices!N72-1, "")</f>
        <v>-0.1700825110904356</v>
      </c>
      <c r="O74" s="13">
        <f>IF(Prices!O72&gt;0, Prices!O71/Prices!O72-1, "")</f>
        <v>1.5038558056893692E-2</v>
      </c>
      <c r="P74" s="13">
        <f>IF(Prices!P72&gt;0, Prices!P71/Prices!P72-1, "")</f>
        <v>1.1182763633652559E-3</v>
      </c>
      <c r="Q74" s="13">
        <f>IF(Prices!Q72&gt;0, Prices!Q71/Prices!Q72-1, "")</f>
        <v>4.4961939513208371E-3</v>
      </c>
      <c r="R74" s="13">
        <f>IF(Prices!R72&gt;0, Prices!R71/Prices!R72-1, "")</f>
        <v>3.2219230853415715E-2</v>
      </c>
      <c r="S74" s="13">
        <f>IF(Prices!S72&gt;0, Prices!S71/Prices!S72-1, "")</f>
        <v>-1.4962364970135145E-2</v>
      </c>
      <c r="T74" s="13"/>
      <c r="U74" s="13"/>
      <c r="V74" s="13"/>
      <c r="W74" s="13"/>
    </row>
    <row r="75" spans="1:23">
      <c r="A75" s="10">
        <v>38198</v>
      </c>
      <c r="B75" s="13">
        <f>IF(Prices!B73&gt;0, Prices!B72/Prices!B73-1, "")</f>
        <v>3.1158754586042559E-3</v>
      </c>
      <c r="C75" s="13">
        <f>IF(Prices!C73&gt;0, Prices!C72/Prices!C73-1, "")</f>
        <v>1.10869134824787E-2</v>
      </c>
      <c r="D75" s="13">
        <f>IF(Prices!D73&gt;0, Prices!D72/Prices!D73-1, "")</f>
        <v>-0.11371623898704941</v>
      </c>
      <c r="E75" s="13">
        <f>IF(Prices!E73&gt;0, Prices!E72/Prices!E73-1, "")</f>
        <v>-9.2917610615922519E-2</v>
      </c>
      <c r="F75" s="13">
        <f>IF(Prices!F73&gt;0, Prices!F72/Prices!F73-1, "")</f>
        <v>-5.2084948070066805E-2</v>
      </c>
      <c r="G75" s="13">
        <f>IF(Prices!G73&gt;0, Prices!G72/Prices!G73-1, "")</f>
        <v>-3.6514657078689061E-2</v>
      </c>
      <c r="H75" s="13">
        <f>IF(Prices!H73&gt;0, Prices!H72/Prices!H73-1, "")</f>
        <v>-6.9922130393420545E-3</v>
      </c>
      <c r="I75" s="13">
        <f>IF(Prices!I73&gt;0, Prices!I72/Prices!I73-1, "")</f>
        <v>-0.10258804837143609</v>
      </c>
      <c r="K75" s="13">
        <f>IF(Prices!K73&gt;0, Prices!K72/Prices!K73-1, "")</f>
        <v>-6.9520775255542344E-2</v>
      </c>
      <c r="L75" s="13">
        <f>IF(Prices!L73&gt;0, Prices!L72/Prices!L73-1, "")</f>
        <v>-3.7566679491312205E-2</v>
      </c>
      <c r="M75" s="13">
        <f>IF(Prices!M73&gt;0, Prices!M72/Prices!M73-1, "")</f>
        <v>-0.10258804837143609</v>
      </c>
      <c r="N75" s="13">
        <f>IF(Prices!N73&gt;0, Prices!N72/Prices!N73-1, "")</f>
        <v>3.1158754586042559E-3</v>
      </c>
      <c r="O75" s="13">
        <f>IF(Prices!O73&gt;0, Prices!O72/Prices!O73-1, "")</f>
        <v>-8.5763157894736874E-2</v>
      </c>
      <c r="P75" s="13">
        <f>IF(Prices!P73&gt;0, Prices!P72/Prices!P73-1, "")</f>
        <v>-0.10003690160689727</v>
      </c>
      <c r="Q75" s="13">
        <f>IF(Prices!Q73&gt;0, Prices!Q72/Prices!Q73-1, "")</f>
        <v>-8.4990558920257309E-2</v>
      </c>
      <c r="R75" s="13">
        <f>IF(Prices!R73&gt;0, Prices!R72/Prices!R73-1, "")</f>
        <v>-5.3738898462354245E-2</v>
      </c>
      <c r="S75" s="13">
        <f>IF(Prices!S73&gt;0, Prices!S72/Prices!S73-1, "")</f>
        <v>-5.4934833610116418E-2</v>
      </c>
      <c r="T75" s="13"/>
      <c r="U75" s="13"/>
      <c r="V75" s="13"/>
      <c r="W75" s="13"/>
    </row>
    <row r="76" spans="1:23">
      <c r="A76" s="10">
        <v>38168</v>
      </c>
      <c r="B76" s="13">
        <f>IF(Prices!B74&gt;0, Prices!B73/Prices!B74-1, "")</f>
        <v>5.4723758269971334E-2</v>
      </c>
      <c r="C76" s="13">
        <f>IF(Prices!C74&gt;0, Prices!C73/Prices!C74-1, "")</f>
        <v>8.2047986289631725E-2</v>
      </c>
      <c r="D76" s="13">
        <f>IF(Prices!D74&gt;0, Prices!D73/Prices!D74-1, "")</f>
        <v>3.051200635046647E-2</v>
      </c>
      <c r="E76" s="13">
        <f>IF(Prices!E74&gt;0, Prices!E73/Prices!E74-1, "")</f>
        <v>2.4980588999036879E-2</v>
      </c>
      <c r="F76" s="13">
        <f>IF(Prices!F74&gt;0, Prices!F73/Prices!F74-1, "")</f>
        <v>0.14715035120476583</v>
      </c>
      <c r="G76" s="13">
        <f>IF(Prices!G74&gt;0, Prices!G73/Prices!G74-1, "")</f>
        <v>5.6156983713926412E-2</v>
      </c>
      <c r="H76" s="13">
        <f>IF(Prices!H74&gt;0, Prices!H73/Prices!H74-1, "")</f>
        <v>-8.6664596755414713E-3</v>
      </c>
      <c r="I76" s="13">
        <f>IF(Prices!I74&gt;0, Prices!I73/Prices!I74-1, "")</f>
        <v>4.3394682619765312E-2</v>
      </c>
      <c r="K76" s="13">
        <f>IF(Prices!K74&gt;0, Prices!K73/Prices!K74-1, "")</f>
        <v>2.7119892011289837E-2</v>
      </c>
      <c r="L76" s="13">
        <f>IF(Prices!L74&gt;0, Prices!L73/Prices!L74-1, "")</f>
        <v>9.8311767747965018E-3</v>
      </c>
      <c r="M76" s="13">
        <f>IF(Prices!M74&gt;0, Prices!M73/Prices!M74-1, "")</f>
        <v>4.3394682619765312E-2</v>
      </c>
      <c r="N76" s="13">
        <f>IF(Prices!N74&gt;0, Prices!N73/Prices!N74-1, "")</f>
        <v>5.4723758269971334E-2</v>
      </c>
      <c r="O76" s="13">
        <f>IF(Prices!O74&gt;0, Prices!O73/Prices!O74-1, "")</f>
        <v>2.1852486548460837E-2</v>
      </c>
      <c r="P76" s="13">
        <f>IF(Prices!P74&gt;0, Prices!P73/Prices!P74-1, "")</f>
        <v>6.5291973411478743E-2</v>
      </c>
      <c r="Q76" s="13">
        <f>IF(Prices!Q74&gt;0, Prices!Q73/Prices!Q74-1, "")</f>
        <v>6.445501415374788E-2</v>
      </c>
      <c r="R76" s="13">
        <f>IF(Prices!R74&gt;0, Prices!R73/Prices!R74-1, "")</f>
        <v>8.4180648870046282E-2</v>
      </c>
      <c r="S76" s="13">
        <f>IF(Prices!S74&gt;0, Prices!S73/Prices!S74-1, "")</f>
        <v>6.0096528102133284E-2</v>
      </c>
      <c r="T76" s="13"/>
      <c r="U76" s="13"/>
      <c r="V76" s="13"/>
      <c r="W76" s="13"/>
    </row>
    <row r="77" spans="1:23">
      <c r="A77" s="10">
        <v>38138</v>
      </c>
      <c r="B77" s="13">
        <f>IF(Prices!B75&gt;0, Prices!B74/Prices!B75-1, "")</f>
        <v>2.0879799392633513E-2</v>
      </c>
      <c r="C77" s="13">
        <f>IF(Prices!C75&gt;0, Prices!C74/Prices!C75-1, "")</f>
        <v>3.8795341591870036E-2</v>
      </c>
      <c r="D77" s="13">
        <f>IF(Prices!D75&gt;0, Prices!D74/Prices!D75-1, "")</f>
        <v>-6.0501538174699276E-2</v>
      </c>
      <c r="E77" s="13">
        <f>IF(Prices!E75&gt;0, Prices!E74/Prices!E75-1, "")</f>
        <v>3.5801079713778217E-2</v>
      </c>
      <c r="F77" s="13">
        <f>IF(Prices!F75&gt;0, Prices!F74/Prices!F75-1, "")</f>
        <v>-1.2641559125625479E-2</v>
      </c>
      <c r="G77" s="13">
        <f>IF(Prices!G75&gt;0, Prices!G74/Prices!G75-1, "")</f>
        <v>8.185278106465077E-3</v>
      </c>
      <c r="H77" s="13">
        <f>IF(Prices!H75&gt;0, Prices!H74/Prices!H75-1, "")</f>
        <v>-3.6727430425745222E-2</v>
      </c>
      <c r="I77" s="13">
        <f>IF(Prices!I75&gt;0, Prices!I74/Prices!I75-1, "")</f>
        <v>-2.6857552464997214E-3</v>
      </c>
      <c r="K77" s="13">
        <f>IF(Prices!K75&gt;0, Prices!K74/Prices!K75-1, "")</f>
        <v>1.1202492813169984E-2</v>
      </c>
      <c r="L77" s="13">
        <f>IF(Prices!L75&gt;0, Prices!L74/Prices!L75-1, "")</f>
        <v>1.9573468087725976E-2</v>
      </c>
      <c r="M77" s="13">
        <f>IF(Prices!M75&gt;0, Prices!M74/Prices!M75-1, "")</f>
        <v>-2.6857552464997214E-3</v>
      </c>
      <c r="N77" s="13">
        <f>IF(Prices!N75&gt;0, Prices!N74/Prices!N75-1, "")</f>
        <v>2.0879799392633513E-2</v>
      </c>
      <c r="O77" s="13">
        <f>IF(Prices!O75&gt;0, Prices!O74/Prices!O75-1, "")</f>
        <v>-1.1748533547221163E-2</v>
      </c>
      <c r="P77" s="13">
        <f>IF(Prices!P75&gt;0, Prices!P74/Prices!P75-1, "")</f>
        <v>1.7541975441235369E-3</v>
      </c>
      <c r="Q77" s="13">
        <f>IF(Prices!Q75&gt;0, Prices!Q74/Prices!Q75-1, "")</f>
        <v>-1.7926238365810088E-2</v>
      </c>
      <c r="R77" s="13">
        <f>IF(Prices!R75&gt;0, Prices!R74/Prices!R75-1, "")</f>
        <v>-7.5042890553277841E-2</v>
      </c>
      <c r="S77" s="13">
        <f>IF(Prices!S75&gt;0, Prices!S74/Prices!S75-1, "")</f>
        <v>-2.2263769462258276E-2</v>
      </c>
      <c r="T77" s="13"/>
      <c r="U77" s="13"/>
      <c r="V77" s="13"/>
      <c r="W77" s="13"/>
    </row>
    <row r="78" spans="1:23">
      <c r="A78" s="10">
        <v>38107</v>
      </c>
      <c r="B78" s="13">
        <f>IF(Prices!B76&gt;0, Prices!B75/Prices!B76-1, "")</f>
        <v>5.0806387542702947E-2</v>
      </c>
      <c r="C78" s="13">
        <f>IF(Prices!C76&gt;0, Prices!C75/Prices!C76-1, "")</f>
        <v>2.0592020592020477E-2</v>
      </c>
      <c r="D78" s="13">
        <f>IF(Prices!D76&gt;0, Prices!D75/Prices!D76-1, "")</f>
        <v>8.8262148726793166E-2</v>
      </c>
      <c r="E78" s="13">
        <f>IF(Prices!E76&gt;0, Prices!E75/Prices!E76-1, "")</f>
        <v>9.6309267808665222E-3</v>
      </c>
      <c r="F78" s="13">
        <f>IF(Prices!F76&gt;0, Prices!F75/Prices!F76-1, "")</f>
        <v>0.11764128728414436</v>
      </c>
      <c r="G78" s="13">
        <f>IF(Prices!G76&gt;0, Prices!G75/Prices!G76-1, "")</f>
        <v>8.9963030198363825E-2</v>
      </c>
      <c r="H78" s="13">
        <f>IF(Prices!H76&gt;0, Prices!H75/Prices!H76-1, "")</f>
        <v>2.7508134125682426E-2</v>
      </c>
      <c r="I78" s="13">
        <f>IF(Prices!I76&gt;0, Prices!I75/Prices!I76-1, "")</f>
        <v>-1.2070325416757233E-2</v>
      </c>
      <c r="K78" s="13">
        <f>IF(Prices!K76&gt;0, Prices!K75/Prices!K76-1, "")</f>
        <v>6.4220654642030306E-2</v>
      </c>
      <c r="L78" s="13">
        <f>IF(Prices!L76&gt;0, Prices!L75/Prices!L76-1, "")</f>
        <v>1.3165637550405007E-2</v>
      </c>
      <c r="M78" s="13">
        <f>IF(Prices!M76&gt;0, Prices!M75/Prices!M76-1, "")</f>
        <v>-1.2070325416757233E-2</v>
      </c>
      <c r="N78" s="13">
        <f>IF(Prices!N76&gt;0, Prices!N75/Prices!N76-1, "")</f>
        <v>5.0806387542702947E-2</v>
      </c>
      <c r="O78" s="13">
        <f>IF(Prices!O76&gt;0, Prices!O75/Prices!O76-1, "")</f>
        <v>5.4922089638966831E-2</v>
      </c>
      <c r="P78" s="13">
        <f>IF(Prices!P76&gt;0, Prices!P75/Prices!P76-1, "")</f>
        <v>3.0890168290522491E-2</v>
      </c>
      <c r="Q78" s="13">
        <f>IF(Prices!Q76&gt;0, Prices!Q75/Prices!Q76-1, "")</f>
        <v>5.6309893124430355E-2</v>
      </c>
      <c r="R78" s="13">
        <f>IF(Prices!R76&gt;0, Prices!R75/Prices!R76-1, "")</f>
        <v>3.2467114715708956E-2</v>
      </c>
      <c r="S78" s="13">
        <f>IF(Prices!S76&gt;0, Prices!S75/Prices!S76-1, "")</f>
        <v>-3.2718307678948122E-2</v>
      </c>
      <c r="T78" s="13"/>
      <c r="U78" s="13"/>
      <c r="V78" s="13"/>
      <c r="W78" s="13"/>
    </row>
    <row r="79" spans="1:23">
      <c r="A79" s="10">
        <v>38077</v>
      </c>
      <c r="B79" s="13">
        <f>IF(Prices!B77&gt;0, Prices!B76/Prices!B77-1, "")</f>
        <v>-2.146957073815392E-2</v>
      </c>
      <c r="C79" s="13">
        <f>IF(Prices!C77&gt;0, Prices!C76/Prices!C77-1, "")</f>
        <v>-4.5968349660887586E-3</v>
      </c>
      <c r="D79" s="13">
        <f>IF(Prices!D77&gt;0, Prices!D76/Prices!D77-1, "")</f>
        <v>-1.1334002006018085E-2</v>
      </c>
      <c r="E79" s="13">
        <f>IF(Prices!E77&gt;0, Prices!E76/Prices!E77-1, "")</f>
        <v>-5.8200802167884036E-2</v>
      </c>
      <c r="F79" s="13" t="str">
        <f>IF(Prices!F77&gt;0, Prices!F76/Prices!F77-1, "")</f>
        <v/>
      </c>
      <c r="G79" s="13">
        <f>IF(Prices!G77&gt;0, Prices!G76/Prices!G77-1, "")</f>
        <v>-3.2824503835400698E-2</v>
      </c>
      <c r="H79" s="13">
        <f>IF(Prices!H77&gt;0, Prices!H76/Prices!H77-1, "")</f>
        <v>2.0306339215025337E-2</v>
      </c>
      <c r="I79" s="13">
        <f>IF(Prices!I77&gt;0, Prices!I76/Prices!I77-1, "")</f>
        <v>-4.2666849213012115E-2</v>
      </c>
      <c r="K79" s="13">
        <f>IF(Prices!K77&gt;0, Prices!K76/Prices!K77-1, "")</f>
        <v>-3.0573099329658238E-3</v>
      </c>
      <c r="L79" s="13">
        <f>IF(Prices!L77&gt;0, Prices!L76/Prices!L77-1, "")</f>
        <v>2.3119607135920983E-2</v>
      </c>
      <c r="M79" s="13">
        <f>IF(Prices!M77&gt;0, Prices!M76/Prices!M77-1, "")</f>
        <v>-4.2666849213012115E-2</v>
      </c>
      <c r="N79" s="13">
        <f>IF(Prices!N77&gt;0, Prices!N76/Prices!N77-1, "")</f>
        <v>-2.146957073815392E-2</v>
      </c>
      <c r="O79" s="13">
        <f>IF(Prices!O77&gt;0, Prices!O76/Prices!O77-1, "")</f>
        <v>-6.3135182225915187E-3</v>
      </c>
      <c r="P79" s="13">
        <f>IF(Prices!P77&gt;0, Prices!P76/Prices!P77-1, "")</f>
        <v>4.0832789152229765E-2</v>
      </c>
      <c r="Q79" s="13">
        <f>IF(Prices!Q77&gt;0, Prices!Q76/Prices!Q77-1, "")</f>
        <v>4.934676036610397E-2</v>
      </c>
      <c r="R79" s="13">
        <f>IF(Prices!R77&gt;0, Prices!R76/Prices!R77-1, "")</f>
        <v>-1.261550449313531E-2</v>
      </c>
      <c r="S79" s="13">
        <f>IF(Prices!S77&gt;0, Prices!S76/Prices!S77-1, "")</f>
        <v>4.1758112094395283E-2</v>
      </c>
      <c r="T79" s="13"/>
      <c r="U79" s="13"/>
      <c r="V79" s="13"/>
      <c r="W79" s="13"/>
    </row>
    <row r="80" spans="1:23">
      <c r="A80" s="10">
        <v>38044</v>
      </c>
      <c r="B80" s="13">
        <f>IF(Prices!B78&gt;0, Prices!B77/Prices!B78-1, "")</f>
        <v>-5.0428930426838936E-2</v>
      </c>
      <c r="C80" s="13">
        <f>IF(Prices!C78&gt;0, Prices!C77/Prices!C78-1, "")</f>
        <v>-1.0661298740028191E-2</v>
      </c>
      <c r="D80" s="13">
        <f>IF(Prices!D78&gt;0, Prices!D77/Prices!D78-1, "")</f>
        <v>2.2826365734803788E-2</v>
      </c>
      <c r="E80" s="13">
        <f>IF(Prices!E78&gt;0, Prices!E77/Prices!E78-1, "")</f>
        <v>3.9277196043012719E-2</v>
      </c>
      <c r="F80" s="13" t="str">
        <f>IF(Prices!F78&gt;0, Prices!F77/Prices!F78-1, "")</f>
        <v/>
      </c>
      <c r="G80" s="13">
        <f>IF(Prices!G78&gt;0, Prices!G77/Prices!G78-1, "")</f>
        <v>9.5869374584957923E-2</v>
      </c>
      <c r="H80" s="13">
        <f>IF(Prices!H78&gt;0, Prices!H77/Prices!H78-1, "")</f>
        <v>1.8962115705647875E-2</v>
      </c>
      <c r="I80" s="13">
        <f>IF(Prices!I78&gt;0, Prices!I77/Prices!I78-1, "")</f>
        <v>6.2824976354444395E-2</v>
      </c>
      <c r="K80" s="13">
        <f>IF(Prices!K78&gt;0, Prices!K77/Prices!K78-1, "")</f>
        <v>3.6815445602700336E-3</v>
      </c>
      <c r="L80" s="13">
        <f>IF(Prices!L78&gt;0, Prices!L77/Prices!L78-1, "")</f>
        <v>1.4147359891053091E-2</v>
      </c>
      <c r="M80" s="13">
        <f>IF(Prices!M78&gt;0, Prices!M77/Prices!M78-1, "")</f>
        <v>6.2824976354444395E-2</v>
      </c>
      <c r="N80" s="13">
        <f>IF(Prices!N78&gt;0, Prices!N77/Prices!N78-1, "")</f>
        <v>-5.0428930426838936E-2</v>
      </c>
      <c r="O80" s="13">
        <f>IF(Prices!O78&gt;0, Prices!O77/Prices!O78-1, "")</f>
        <v>8.1531087373322375E-2</v>
      </c>
      <c r="P80" s="13">
        <f>IF(Prices!P78&gt;0, Prices!P77/Prices!P78-1, "")</f>
        <v>3.9822655376257954E-2</v>
      </c>
      <c r="Q80" s="13">
        <f>IF(Prices!Q78&gt;0, Prices!Q77/Prices!Q78-1, "")</f>
        <v>-9.0743319884559748E-3</v>
      </c>
      <c r="R80" s="13">
        <f>IF(Prices!R78&gt;0, Prices!R77/Prices!R78-1, "")</f>
        <v>1.9466474405191114E-2</v>
      </c>
      <c r="S80" s="13">
        <f>IF(Prices!S78&gt;0, Prices!S77/Prices!S78-1, "")</f>
        <v>-2.1049835012725393E-2</v>
      </c>
      <c r="T80" s="13"/>
      <c r="U80" s="13"/>
      <c r="V80" s="13"/>
      <c r="W80" s="13"/>
    </row>
    <row r="81" spans="1:23">
      <c r="A81" s="10">
        <v>38016</v>
      </c>
      <c r="B81" s="13">
        <f>IF(Prices!B79&gt;0, Prices!B78/Prices!B79-1, "")</f>
        <v>-4.065638011266226E-2</v>
      </c>
      <c r="C81" s="13">
        <f>IF(Prices!C79&gt;0, Prices!C78/Prices!C79-1, "")</f>
        <v>2.3346303501945664E-2</v>
      </c>
      <c r="D81" s="13">
        <f>IF(Prices!D79&gt;0, Prices!D78/Prices!D79-1, "")</f>
        <v>6.6291090083684168E-2</v>
      </c>
      <c r="E81" s="13">
        <f>IF(Prices!E79&gt;0, Prices!E78/Prices!E79-1, "")</f>
        <v>-2.0769857992847252E-2</v>
      </c>
      <c r="F81" s="13" t="str">
        <f>IF(Prices!F79&gt;0, Prices!F78/Prices!F79-1, "")</f>
        <v/>
      </c>
      <c r="G81" s="13">
        <f>IF(Prices!G79&gt;0, Prices!G78/Prices!G79-1, "")</f>
        <v>1.5031620359093001E-2</v>
      </c>
      <c r="H81" s="13">
        <f>IF(Prices!H79&gt;0, Prices!H78/Prices!H79-1, "")</f>
        <v>-1.3602681930454108E-2</v>
      </c>
      <c r="I81" s="13">
        <f>IF(Prices!I79&gt;0, Prices!I78/Prices!I79-1, "")</f>
        <v>1.6322280780313614E-2</v>
      </c>
      <c r="K81" s="13">
        <f>IF(Prices!K79&gt;0, Prices!K78/Prices!K79-1, "")</f>
        <v>1.2050699118857588E-2</v>
      </c>
      <c r="L81" s="13">
        <f>IF(Prices!L79&gt;0, Prices!L78/Prices!L79-1, "")</f>
        <v>1.6657179063959804E-2</v>
      </c>
      <c r="M81" s="13">
        <f>IF(Prices!M79&gt;0, Prices!M78/Prices!M79-1, "")</f>
        <v>1.6322280780313614E-2</v>
      </c>
      <c r="N81" s="13">
        <f>IF(Prices!N79&gt;0, Prices!N78/Prices!N79-1, "")</f>
        <v>-4.065638011266226E-2</v>
      </c>
      <c r="O81" s="13">
        <f>IF(Prices!O79&gt;0, Prices!O78/Prices!O79-1, "")</f>
        <v>2.9172574566386E-2</v>
      </c>
      <c r="P81" s="13">
        <f>IF(Prices!P79&gt;0, Prices!P78/Prices!P79-1, "")</f>
        <v>4.3558000917010675E-2</v>
      </c>
      <c r="Q81" s="13">
        <f>IF(Prices!Q79&gt;0, Prices!Q78/Prices!Q79-1, "")</f>
        <v>-6.9856165389769243E-2</v>
      </c>
      <c r="R81" s="13">
        <f>IF(Prices!R79&gt;0, Prices!R78/Prices!R79-1, "")</f>
        <v>0.10960531547456531</v>
      </c>
      <c r="S81" s="13">
        <f>IF(Prices!S79&gt;0, Prices!S78/Prices!S79-1, "")</f>
        <v>-5.8505162113566378E-2</v>
      </c>
      <c r="T81" s="13"/>
      <c r="U81" s="13"/>
      <c r="V81" s="13"/>
      <c r="W81" s="13"/>
    </row>
    <row r="82" spans="1:23">
      <c r="A82" s="10">
        <v>37986</v>
      </c>
      <c r="B82" s="13">
        <f>IF(Prices!B80&gt;0, Prices!B79/Prices!B80-1, "")</f>
        <v>3.903641497806265E-2</v>
      </c>
      <c r="C82" s="13">
        <f>IF(Prices!C80&gt;0, Prices!C79/Prices!C80-1, "")</f>
        <v>8.6365520099461079E-2</v>
      </c>
      <c r="D82" s="13">
        <f>IF(Prices!D80&gt;0, Prices!D79/Prices!D80-1, "")</f>
        <v>-8.6216245526514745E-3</v>
      </c>
      <c r="E82" s="13">
        <f>IF(Prices!E80&gt;0, Prices!E79/Prices!E80-1, "")</f>
        <v>5.008074805335716E-2</v>
      </c>
      <c r="F82" s="13" t="str">
        <f>IF(Prices!F80&gt;0, Prices!F79/Prices!F80-1, "")</f>
        <v/>
      </c>
      <c r="G82" s="13">
        <f>IF(Prices!G80&gt;0, Prices!G79/Prices!G80-1, "")</f>
        <v>-3.9401319438503446E-3</v>
      </c>
      <c r="H82" s="13">
        <f>IF(Prices!H80&gt;0, Prices!H79/Prices!H80-1, "")</f>
        <v>8.5740735590351669E-3</v>
      </c>
      <c r="I82" s="13">
        <f>IF(Prices!I80&gt;0, Prices!I79/Prices!I80-1, "")</f>
        <v>3.1188265201855359E-2</v>
      </c>
      <c r="K82" s="13">
        <f>IF(Prices!K80&gt;0, Prices!K79/Prices!K80-1, "")</f>
        <v>3.4951269679552199E-2</v>
      </c>
      <c r="L82" s="13">
        <f>IF(Prices!L80&gt;0, Prices!L79/Prices!L80-1, "")</f>
        <v>3.7822223673624533E-2</v>
      </c>
      <c r="M82" s="13">
        <f>IF(Prices!M80&gt;0, Prices!M79/Prices!M80-1, "")</f>
        <v>3.1188265201855359E-2</v>
      </c>
      <c r="N82" s="13">
        <f>IF(Prices!N80&gt;0, Prices!N79/Prices!N80-1, "")</f>
        <v>3.903641497806265E-2</v>
      </c>
      <c r="O82" s="13">
        <f>IF(Prices!O80&gt;0, Prices!O79/Prices!O80-1, "")</f>
        <v>-4.6665555901922895E-2</v>
      </c>
      <c r="P82" s="13">
        <f>IF(Prices!P80&gt;0, Prices!P79/Prices!P80-1, "")</f>
        <v>4.1276041666666652E-2</v>
      </c>
      <c r="Q82" s="13">
        <f>IF(Prices!Q80&gt;0, Prices!Q79/Prices!Q80-1, "")</f>
        <v>7.5782174140003544E-2</v>
      </c>
      <c r="R82" s="13">
        <f>IF(Prices!R80&gt;0, Prices!R79/Prices!R80-1, "")</f>
        <v>2.3871651249251835E-2</v>
      </c>
      <c r="S82" s="13">
        <f>IF(Prices!S80&gt;0, Prices!S79/Prices!S80-1, "")</f>
        <v>0.11511035653650237</v>
      </c>
      <c r="T82" s="13"/>
      <c r="U82" s="13"/>
      <c r="V82" s="13"/>
      <c r="W82" s="13"/>
    </row>
    <row r="83" spans="1:23">
      <c r="A83" s="10">
        <v>37953</v>
      </c>
      <c r="B83" s="13">
        <f>IF(Prices!B81&gt;0, Prices!B80/Prices!B81-1, "")</f>
        <v>-4.0039910407609902E-2</v>
      </c>
      <c r="C83" s="13">
        <f>IF(Prices!C81&gt;0, Prices!C80/Prices!C81-1, "")</f>
        <v>-1.8307567127746172E-2</v>
      </c>
      <c r="D83" s="13">
        <f>IF(Prices!D81&gt;0, Prices!D80/Prices!D81-1, "")</f>
        <v>-1.8781590848629848E-2</v>
      </c>
      <c r="E83" s="13">
        <f>IF(Prices!E81&gt;0, Prices!E80/Prices!E81-1, "")</f>
        <v>-2.6728768389177926E-2</v>
      </c>
      <c r="F83" s="13" t="str">
        <f>IF(Prices!F81&gt;0, Prices!F80/Prices!F81-1, "")</f>
        <v/>
      </c>
      <c r="G83" s="13">
        <f>IF(Prices!G81&gt;0, Prices!G80/Prices!G81-1, "")</f>
        <v>2.3387115422095484E-2</v>
      </c>
      <c r="H83" s="13">
        <f>IF(Prices!H81&gt;0, Prices!H80/Prices!H81-1, "")</f>
        <v>-1.0185662205687507E-2</v>
      </c>
      <c r="I83" s="13">
        <f>IF(Prices!I81&gt;0, Prices!I80/Prices!I81-1, "")</f>
        <v>1.8555810143169982E-2</v>
      </c>
      <c r="K83" s="13">
        <f>IF(Prices!K81&gt;0, Prices!K80/Prices!K81-1, "")</f>
        <v>3.576320861407134E-2</v>
      </c>
      <c r="L83" s="13">
        <f>IF(Prices!L81&gt;0, Prices!L80/Prices!L81-1, "")</f>
        <v>-2.0856709319969524E-2</v>
      </c>
      <c r="M83" s="13">
        <f>IF(Prices!M81&gt;0, Prices!M80/Prices!M81-1, "")</f>
        <v>1.8555810143169982E-2</v>
      </c>
      <c r="N83" s="13">
        <f>IF(Prices!N81&gt;0, Prices!N80/Prices!N81-1, "")</f>
        <v>-4.0039910407609902E-2</v>
      </c>
      <c r="O83" s="13">
        <f>IF(Prices!O81&gt;0, Prices!O80/Prices!O81-1, "")</f>
        <v>-1.2973233918733729E-2</v>
      </c>
      <c r="P83" s="13">
        <f>IF(Prices!P81&gt;0, Prices!P80/Prices!P81-1, "")</f>
        <v>1.6321129245699284E-2</v>
      </c>
      <c r="Q83" s="13">
        <f>IF(Prices!Q81&gt;0, Prices!Q80/Prices!Q81-1, "")</f>
        <v>6.4587962538982246E-3</v>
      </c>
      <c r="R83" s="13">
        <f>IF(Prices!R81&gt;0, Prices!R80/Prices!R81-1, "")</f>
        <v>4.7547115522946104E-2</v>
      </c>
      <c r="S83" s="13">
        <f>IF(Prices!S81&gt;0, Prices!S80/Prices!S81-1, "")</f>
        <v>7.6271813233905972E-2</v>
      </c>
      <c r="T83" s="13"/>
      <c r="U83" s="13"/>
      <c r="V83" s="13"/>
      <c r="W83" s="13"/>
    </row>
    <row r="84" spans="1:23">
      <c r="A84" s="10">
        <v>37925</v>
      </c>
      <c r="B84" s="13">
        <f>IF(Prices!B82&gt;0, Prices!B81/Prices!B82-1, "")</f>
        <v>-0.10650579470416366</v>
      </c>
      <c r="C84" s="13">
        <f>IF(Prices!C82&gt;0, Prices!C81/Prices!C82-1, "")</f>
        <v>7.6936558009113254E-2</v>
      </c>
      <c r="D84" s="13">
        <f>IF(Prices!D82&gt;0, Prices!D81/Prices!D82-1, "")</f>
        <v>9.4641817122888661E-2</v>
      </c>
      <c r="E84" s="13">
        <f>IF(Prices!E82&gt;0, Prices!E81/Prices!E82-1, "")</f>
        <v>8.4398578817727277E-2</v>
      </c>
      <c r="F84" s="13" t="str">
        <f>IF(Prices!F82&gt;0, Prices!F81/Prices!F82-1, "")</f>
        <v/>
      </c>
      <c r="G84" s="13">
        <f>IF(Prices!G82&gt;0, Prices!G81/Prices!G82-1, "")</f>
        <v>2.4793528315874891E-2</v>
      </c>
      <c r="H84" s="13">
        <f>IF(Prices!H82&gt;0, Prices!H81/Prices!H82-1, "")</f>
        <v>5.1787110304063022E-2</v>
      </c>
      <c r="I84" s="13">
        <f>IF(Prices!I82&gt;0, Prices!I81/Prices!I82-1, "")</f>
        <v>-2.2373646957255855E-2</v>
      </c>
      <c r="K84" s="13">
        <f>IF(Prices!K82&gt;0, Prices!K81/Prices!K82-1, "")</f>
        <v>-6.5629413370360545E-3</v>
      </c>
      <c r="L84" s="13">
        <f>IF(Prices!L82&gt;0, Prices!L81/Prices!L82-1, "")</f>
        <v>6.3988247119771247E-2</v>
      </c>
      <c r="M84" s="13">
        <f>IF(Prices!M82&gt;0, Prices!M81/Prices!M82-1, "")</f>
        <v>-2.2373646957255855E-2</v>
      </c>
      <c r="N84" s="13">
        <f>IF(Prices!N82&gt;0, Prices!N81/Prices!N82-1, "")</f>
        <v>-0.10650579470416366</v>
      </c>
      <c r="O84" s="13">
        <f>IF(Prices!O82&gt;0, Prices!O81/Prices!O82-1, "")</f>
        <v>-4.4354317435774004E-2</v>
      </c>
      <c r="P84" s="13">
        <f>IF(Prices!P82&gt;0, Prices!P81/Prices!P82-1, "")</f>
        <v>9.649334945586463E-2</v>
      </c>
      <c r="Q84" s="13">
        <f>IF(Prices!Q82&gt;0, Prices!Q81/Prices!Q82-1, "")</f>
        <v>0.14188452859265777</v>
      </c>
      <c r="R84" s="13">
        <f>IF(Prices!R82&gt;0, Prices!R81/Prices!R82-1, "")</f>
        <v>4.0774746929193695E-2</v>
      </c>
      <c r="S84" s="13">
        <f>IF(Prices!S82&gt;0, Prices!S81/Prices!S82-1, "")</f>
        <v>2.5635419269624649E-2</v>
      </c>
      <c r="T84" s="13"/>
      <c r="U84" s="13"/>
      <c r="V84" s="13"/>
      <c r="W84" s="13"/>
    </row>
    <row r="85" spans="1:23">
      <c r="A85" s="10">
        <v>37894</v>
      </c>
      <c r="B85" s="13">
        <f>IF(Prices!B83&gt;0, Prices!B82/Prices!B83-1, "")</f>
        <v>-5.4634456800344178E-2</v>
      </c>
      <c r="C85" s="13">
        <f>IF(Prices!C83&gt;0, Prices!C82/Prices!C83-1, "")</f>
        <v>-3.6230048137826154E-2</v>
      </c>
      <c r="D85" s="13">
        <f>IF(Prices!D83&gt;0, Prices!D82/Prices!D83-1, "")</f>
        <v>1.1011011011010652E-2</v>
      </c>
      <c r="E85" s="13">
        <f>IF(Prices!E83&gt;0, Prices!E82/Prices!E83-1, "")</f>
        <v>-7.3459324713394003E-2</v>
      </c>
      <c r="F85" s="13" t="str">
        <f>IF(Prices!F83&gt;0, Prices!F82/Prices!F83-1, "")</f>
        <v/>
      </c>
      <c r="G85" s="13">
        <f>IF(Prices!G83&gt;0, Prices!G82/Prices!G83-1, "")</f>
        <v>3.0165684586671793E-2</v>
      </c>
      <c r="H85" s="13">
        <f>IF(Prices!H83&gt;0, Prices!H82/Prices!H83-1, "")</f>
        <v>-3.2816988182203577E-2</v>
      </c>
      <c r="I85" s="13">
        <f>IF(Prices!I83&gt;0, Prices!I82/Prices!I83-1, "")</f>
        <v>-9.7183862704297574E-4</v>
      </c>
      <c r="K85" s="13">
        <f>IF(Prices!K83&gt;0, Prices!K82/Prices!K83-1, "")</f>
        <v>7.0474843419821243E-2</v>
      </c>
      <c r="L85" s="13">
        <f>IF(Prices!L83&gt;0, Prices!L82/Prices!L83-1, "")</f>
        <v>6.3352211062217556E-2</v>
      </c>
      <c r="M85" s="13">
        <f>IF(Prices!M83&gt;0, Prices!M82/Prices!M83-1, "")</f>
        <v>-9.7183862704297574E-4</v>
      </c>
      <c r="N85" s="13">
        <f>IF(Prices!N83&gt;0, Prices!N82/Prices!N83-1, "")</f>
        <v>-5.4634456800344178E-2</v>
      </c>
      <c r="O85" s="13">
        <f>IF(Prices!O83&gt;0, Prices!O82/Prices!O83-1, "")</f>
        <v>1.1035394760109618E-2</v>
      </c>
      <c r="P85" s="13">
        <f>IF(Prices!P83&gt;0, Prices!P82/Prices!P83-1, "")</f>
        <v>-1.1333205814843206E-2</v>
      </c>
      <c r="Q85" s="13">
        <f>IF(Prices!Q83&gt;0, Prices!Q82/Prices!Q83-1, "")</f>
        <v>-3.0391973743896239E-2</v>
      </c>
      <c r="R85" s="13">
        <f>IF(Prices!R83&gt;0, Prices!R82/Prices!R83-1, "")</f>
        <v>-7.7262028708039554E-2</v>
      </c>
      <c r="S85" s="13">
        <f>IF(Prices!S83&gt;0, Prices!S82/Prices!S83-1, "")</f>
        <v>-8.3805186363208883E-2</v>
      </c>
      <c r="T85" s="13"/>
      <c r="U85" s="13"/>
      <c r="V85" s="13"/>
      <c r="W85" s="13"/>
    </row>
    <row r="86" spans="1:23">
      <c r="A86" s="10">
        <v>37862</v>
      </c>
      <c r="B86" s="13">
        <f>IF(Prices!B84&gt;0, Prices!B83/Prices!B84-1, "")</f>
        <v>7.7663972308030349E-2</v>
      </c>
      <c r="C86" s="13">
        <f>IF(Prices!C84&gt;0, Prices!C83/Prices!C84-1, "")</f>
        <v>3.3877586658517478E-2</v>
      </c>
      <c r="D86" s="13">
        <f>IF(Prices!D84&gt;0, Prices!D83/Prices!D84-1, "")</f>
        <v>4.6847068976145101E-2</v>
      </c>
      <c r="E86" s="13">
        <f>IF(Prices!E84&gt;0, Prices!E83/Prices!E84-1, "")</f>
        <v>8.1127129163660383E-2</v>
      </c>
      <c r="F86" s="13" t="str">
        <f>IF(Prices!F84&gt;0, Prices!F83/Prices!F84-1, "")</f>
        <v/>
      </c>
      <c r="G86" s="13">
        <f>IF(Prices!G84&gt;0, Prices!G83/Prices!G84-1, "")</f>
        <v>4.0209384325921915E-2</v>
      </c>
      <c r="H86" s="13">
        <f>IF(Prices!H84&gt;0, Prices!H83/Prices!H84-1, "")</f>
        <v>5.8501695977505541E-2</v>
      </c>
      <c r="I86" s="13">
        <f>IF(Prices!I84&gt;0, Prices!I83/Prices!I84-1, "")</f>
        <v>7.8352376532240253E-3</v>
      </c>
      <c r="K86" s="13">
        <f>IF(Prices!K84&gt;0, Prices!K83/Prices!K84-1, "")</f>
        <v>-1.2441660114756004E-2</v>
      </c>
      <c r="L86" s="13">
        <f>IF(Prices!L84&gt;0, Prices!L83/Prices!L84-1, "")</f>
        <v>-6.5995386857117255E-3</v>
      </c>
      <c r="M86" s="13">
        <f>IF(Prices!M84&gt;0, Prices!M83/Prices!M84-1, "")</f>
        <v>7.8352376532240253E-3</v>
      </c>
      <c r="N86" s="13">
        <f>IF(Prices!N84&gt;0, Prices!N83/Prices!N84-1, "")</f>
        <v>7.7663972308030349E-2</v>
      </c>
      <c r="O86" s="13">
        <f>IF(Prices!O84&gt;0, Prices!O83/Prices!O84-1, "")</f>
        <v>1.245199792423457E-2</v>
      </c>
      <c r="P86" s="13">
        <f>IF(Prices!P84&gt;0, Prices!P83/Prices!P84-1, "")</f>
        <v>-7.6080233277370235E-2</v>
      </c>
      <c r="Q86" s="13">
        <f>IF(Prices!Q84&gt;0, Prices!Q83/Prices!Q84-1, "")</f>
        <v>2.085455743992326E-2</v>
      </c>
      <c r="R86" s="13">
        <f>IF(Prices!R84&gt;0, Prices!R83/Prices!R84-1, "")</f>
        <v>2.1312086760200133E-2</v>
      </c>
      <c r="S86" s="13">
        <f>IF(Prices!S84&gt;0, Prices!S83/Prices!S84-1, "")</f>
        <v>9.7071223537854578E-2</v>
      </c>
      <c r="T86" s="13"/>
      <c r="U86" s="13"/>
      <c r="V86" s="13"/>
      <c r="W86" s="13"/>
    </row>
    <row r="87" spans="1:23">
      <c r="A87" s="10">
        <v>37833</v>
      </c>
      <c r="B87" s="13">
        <f>IF(Prices!B85&gt;0, Prices!B84/Prices!B85-1, "")</f>
        <v>-7.8461242185725477E-2</v>
      </c>
      <c r="C87" s="13">
        <f>IF(Prices!C85&gt;0, Prices!C84/Prices!C85-1, "")</f>
        <v>-1.5811635301194449E-2</v>
      </c>
      <c r="D87" s="13">
        <f>IF(Prices!D85&gt;0, Prices!D84/Prices!D85-1, "")</f>
        <v>4.1003593429157936E-2</v>
      </c>
      <c r="E87" s="13">
        <f>IF(Prices!E85&gt;0, Prices!E84/Prices!E85-1, "")</f>
        <v>-4.6417039722545628E-2</v>
      </c>
      <c r="F87" s="13" t="str">
        <f>IF(Prices!F85&gt;0, Prices!F84/Prices!F85-1, "")</f>
        <v/>
      </c>
      <c r="G87" s="13">
        <f>IF(Prices!G85&gt;0, Prices!G84/Prices!G85-1, "")</f>
        <v>2.8777291652930748E-2</v>
      </c>
      <c r="H87" s="13">
        <f>IF(Prices!H85&gt;0, Prices!H84/Prices!H85-1, "")</f>
        <v>0</v>
      </c>
      <c r="I87" s="13">
        <f>IF(Prices!I85&gt;0, Prices!I84/Prices!I85-1, "")</f>
        <v>5.803111914196335E-2</v>
      </c>
      <c r="K87" s="13">
        <f>IF(Prices!K85&gt;0, Prices!K84/Prices!K85-1, "")</f>
        <v>2.3639305804087352E-2</v>
      </c>
      <c r="L87" s="13">
        <f>IF(Prices!L85&gt;0, Prices!L84/Prices!L85-1, "")</f>
        <v>-9.6292605271500742E-3</v>
      </c>
      <c r="M87" s="13">
        <f>IF(Prices!M85&gt;0, Prices!M84/Prices!M85-1, "")</f>
        <v>5.803111914196335E-2</v>
      </c>
      <c r="N87" s="13">
        <f>IF(Prices!N85&gt;0, Prices!N84/Prices!N85-1, "")</f>
        <v>-7.8461242185725477E-2</v>
      </c>
      <c r="O87" s="13">
        <f>IF(Prices!O85&gt;0, Prices!O84/Prices!O85-1, "")</f>
        <v>-5.3789629004023953E-2</v>
      </c>
      <c r="P87" s="13">
        <f>IF(Prices!P85&gt;0, Prices!P84/Prices!P85-1, "")</f>
        <v>0.11333005410723063</v>
      </c>
      <c r="Q87" s="13">
        <f>IF(Prices!Q85&gt;0, Prices!Q84/Prices!Q85-1, "")</f>
        <v>8.6991537719033341E-2</v>
      </c>
      <c r="R87" s="13">
        <f>IF(Prices!R85&gt;0, Prices!R84/Prices!R85-1, "")</f>
        <v>7.4900463151052366E-2</v>
      </c>
      <c r="S87" s="13">
        <f>IF(Prices!S85&gt;0, Prices!S84/Prices!S85-1, "")</f>
        <v>0.1017279973118943</v>
      </c>
      <c r="T87" s="13"/>
      <c r="U87" s="13"/>
      <c r="V87" s="13"/>
      <c r="W87" s="13"/>
    </row>
    <row r="88" spans="1:23">
      <c r="A88" s="10">
        <v>37802</v>
      </c>
      <c r="B88" s="13">
        <f>IF(Prices!B86&gt;0, Prices!B85/Prices!B86-1, "")</f>
        <v>3.4646775573806021E-2</v>
      </c>
      <c r="C88" s="13">
        <f>IF(Prices!C86&gt;0, Prices!C85/Prices!C86-1, "")</f>
        <v>0.10680996766216477</v>
      </c>
      <c r="D88" s="13">
        <f>IF(Prices!D86&gt;0, Prices!D85/Prices!D86-1, "")</f>
        <v>-7.641365257259225E-3</v>
      </c>
      <c r="E88" s="13">
        <f>IF(Prices!E86&gt;0, Prices!E85/Prices!E86-1, "")</f>
        <v>-4.8622917664228327E-3</v>
      </c>
      <c r="F88" s="13" t="str">
        <f>IF(Prices!F86&gt;0, Prices!F85/Prices!F86-1, "")</f>
        <v/>
      </c>
      <c r="G88" s="13">
        <f>IF(Prices!G86&gt;0, Prices!G85/Prices!G86-1, "")</f>
        <v>-6.4760656012350926E-2</v>
      </c>
      <c r="H88" s="13">
        <f>IF(Prices!H86&gt;0, Prices!H85/Prices!H86-1, "")</f>
        <v>2.0523081444091762E-2</v>
      </c>
      <c r="I88" s="13">
        <f>IF(Prices!I86&gt;0, Prices!I85/Prices!I86-1, "")</f>
        <v>-0.11305139159782851</v>
      </c>
      <c r="K88" s="13">
        <f>IF(Prices!K86&gt;0, Prices!K85/Prices!K86-1, "")</f>
        <v>-4.500762459986174E-2</v>
      </c>
      <c r="L88" s="13">
        <f>IF(Prices!L86&gt;0, Prices!L85/Prices!L86-1, "")</f>
        <v>-2.8751724506374976E-2</v>
      </c>
      <c r="M88" s="13">
        <f>IF(Prices!M86&gt;0, Prices!M85/Prices!M86-1, "")</f>
        <v>-0.11305139159782851</v>
      </c>
      <c r="N88" s="13">
        <f>IF(Prices!N86&gt;0, Prices!N85/Prices!N86-1, "")</f>
        <v>3.4646775573806021E-2</v>
      </c>
      <c r="O88" s="13">
        <f>IF(Prices!O86&gt;0, Prices!O85/Prices!O86-1, "")</f>
        <v>-2.8008858216043042E-2</v>
      </c>
      <c r="P88" s="13">
        <f>IF(Prices!P86&gt;0, Prices!P85/Prices!P86-1, "")</f>
        <v>6.3360063360062835E-3</v>
      </c>
      <c r="Q88" s="13">
        <f>IF(Prices!Q86&gt;0, Prices!Q85/Prices!Q86-1, "")</f>
        <v>1.9845272102475553E-2</v>
      </c>
      <c r="R88" s="13">
        <f>IF(Prices!R86&gt;0, Prices!R85/Prices!R86-1, "")</f>
        <v>-8.9319277197586699E-2</v>
      </c>
      <c r="S88" s="13">
        <f>IF(Prices!S86&gt;0, Prices!S85/Prices!S86-1, "")</f>
        <v>-7.5567797694092609E-2</v>
      </c>
      <c r="T88" s="13"/>
      <c r="U88" s="13"/>
      <c r="V88" s="13"/>
      <c r="W88" s="13"/>
    </row>
    <row r="89" spans="1:23">
      <c r="A89" s="10">
        <v>37771</v>
      </c>
      <c r="B89" s="13">
        <f>IF(Prices!B87&gt;0, Prices!B86/Prices!B87-1, "")</f>
        <v>3.6496408344608211E-2</v>
      </c>
      <c r="C89" s="13">
        <f>IF(Prices!C87&gt;0, Prices!C86/Prices!C87-1, "")</f>
        <v>-1.9033401754058654E-2</v>
      </c>
      <c r="D89" s="13">
        <f>IF(Prices!D87&gt;0, Prices!D86/Prices!D87-1, "")</f>
        <v>-2.6048127015628975E-2</v>
      </c>
      <c r="E89" s="13">
        <f>IF(Prices!E87&gt;0, Prices!E86/Prices!E87-1, "")</f>
        <v>-2.1554733561623962E-2</v>
      </c>
      <c r="F89" s="13" t="str">
        <f>IF(Prices!F87&gt;0, Prices!F86/Prices!F87-1, "")</f>
        <v/>
      </c>
      <c r="G89" s="13">
        <f>IF(Prices!G87&gt;0, Prices!G86/Prices!G87-1, "")</f>
        <v>7.7480966029996656E-2</v>
      </c>
      <c r="H89" s="13">
        <f>IF(Prices!H87&gt;0, Prices!H86/Prices!H87-1, "")</f>
        <v>-3.2491669070824347E-2</v>
      </c>
      <c r="I89" s="13">
        <f>IF(Prices!I87&gt;0, Prices!I86/Prices!I87-1, "")</f>
        <v>-9.6541259580560923E-2</v>
      </c>
      <c r="K89" s="13">
        <f>IF(Prices!K87&gt;0, Prices!K86/Prices!K87-1, "")</f>
        <v>-1.238341341300897E-2</v>
      </c>
      <c r="L89" s="13">
        <f>IF(Prices!L87&gt;0, Prices!L86/Prices!L87-1, "")</f>
        <v>2.1924979125184541E-2</v>
      </c>
      <c r="M89" s="13">
        <f>IF(Prices!M87&gt;0, Prices!M86/Prices!M87-1, "")</f>
        <v>-9.6541259580560923E-2</v>
      </c>
      <c r="N89" s="13">
        <f>IF(Prices!N87&gt;0, Prices!N86/Prices!N87-1, "")</f>
        <v>3.6496408344608211E-2</v>
      </c>
      <c r="O89" s="13">
        <f>IF(Prices!O87&gt;0, Prices!O86/Prices!O87-1, "")</f>
        <v>4.2851774519880426E-2</v>
      </c>
      <c r="P89" s="13">
        <f>IF(Prices!P87&gt;0, Prices!P86/Prices!P87-1, "")</f>
        <v>2.5222024866785153E-2</v>
      </c>
      <c r="Q89" s="13">
        <f>IF(Prices!Q87&gt;0, Prices!Q86/Prices!Q87-1, "")</f>
        <v>8.7852369028689203E-3</v>
      </c>
      <c r="R89" s="13">
        <f>IF(Prices!R87&gt;0, Prices!R86/Prices!R87-1, "")</f>
        <v>4.6590633341422105E-2</v>
      </c>
      <c r="S89" s="13">
        <f>IF(Prices!S87&gt;0, Prices!S86/Prices!S87-1, "")</f>
        <v>-2.8947578534612051E-2</v>
      </c>
      <c r="T89" s="13"/>
      <c r="U89" s="13"/>
      <c r="V89" s="13"/>
      <c r="W89" s="13"/>
    </row>
    <row r="90" spans="1:23">
      <c r="A90" s="10">
        <v>37741</v>
      </c>
      <c r="B90" s="13">
        <f>IF(Prices!B88&gt;0, Prices!B87/Prices!B88-1, "")</f>
        <v>7.4511153912902639E-2</v>
      </c>
      <c r="C90" s="13">
        <f>IF(Prices!C88&gt;0, Prices!C87/Prices!C88-1, "")</f>
        <v>3.315982263350703E-2</v>
      </c>
      <c r="D90" s="13">
        <f>IF(Prices!D88&gt;0, Prices!D87/Prices!D88-1, "")</f>
        <v>3.5248796147672623E-2</v>
      </c>
      <c r="E90" s="13">
        <f>IF(Prices!E88&gt;0, Prices!E87/Prices!E88-1, "")</f>
        <v>0.15405373998941707</v>
      </c>
      <c r="F90" s="13" t="str">
        <f>IF(Prices!F88&gt;0, Prices!F87/Prices!F88-1, "")</f>
        <v/>
      </c>
      <c r="G90" s="13">
        <f>IF(Prices!G88&gt;0, Prices!G87/Prices!G88-1, "")</f>
        <v>6.412764433322149E-2</v>
      </c>
      <c r="H90" s="13">
        <f>IF(Prices!H88&gt;0, Prices!H87/Prices!H88-1, "")</f>
        <v>7.2954191658404666E-2</v>
      </c>
      <c r="I90" s="13">
        <f>IF(Prices!I88&gt;0, Prices!I87/Prices!I88-1, "")</f>
        <v>4.9488253764810031E-2</v>
      </c>
      <c r="K90" s="13">
        <f>IF(Prices!K88&gt;0, Prices!K87/Prices!K88-1, "")</f>
        <v>-1.5886008550948238E-2</v>
      </c>
      <c r="L90" s="13">
        <f>IF(Prices!L88&gt;0, Prices!L87/Prices!L88-1, "")</f>
        <v>1.3586974212743241E-2</v>
      </c>
      <c r="M90" s="13">
        <f>IF(Prices!M88&gt;0, Prices!M87/Prices!M88-1, "")</f>
        <v>4.9488253764810031E-2</v>
      </c>
      <c r="N90" s="13">
        <f>IF(Prices!N88&gt;0, Prices!N87/Prices!N88-1, "")</f>
        <v>7.4511153912902639E-2</v>
      </c>
      <c r="O90" s="13">
        <f>IF(Prices!O88&gt;0, Prices!O87/Prices!O88-1, "")</f>
        <v>5.4536722600420973E-2</v>
      </c>
      <c r="P90" s="13">
        <f>IF(Prices!P88&gt;0, Prices!P87/Prices!P88-1, "")</f>
        <v>7.0458496305953799E-2</v>
      </c>
      <c r="Q90" s="13">
        <f>IF(Prices!Q88&gt;0, Prices!Q87/Prices!Q88-1, "")</f>
        <v>-3.0684737354947256E-2</v>
      </c>
      <c r="R90" s="13">
        <f>IF(Prices!R88&gt;0, Prices!R87/Prices!R88-1, "")</f>
        <v>-9.6470072352554337E-2</v>
      </c>
      <c r="S90" s="13">
        <f>IF(Prices!S88&gt;0, Prices!S87/Prices!S88-1, "")</f>
        <v>6.5854108258121213E-2</v>
      </c>
      <c r="T90" s="13"/>
      <c r="U90" s="13"/>
      <c r="V90" s="13"/>
      <c r="W90" s="13"/>
    </row>
    <row r="91" spans="1:23">
      <c r="A91" s="10">
        <v>37711</v>
      </c>
      <c r="B91" s="13">
        <f>IF(Prices!B89&gt;0, Prices!B88/Prices!B89-1, "")</f>
        <v>4.9261224583152519E-3</v>
      </c>
      <c r="C91" s="13">
        <f>IF(Prices!C89&gt;0, Prices!C88/Prices!C89-1, "")</f>
        <v>-7.1926999463231334E-2</v>
      </c>
      <c r="D91" s="13">
        <f>IF(Prices!D89&gt;0, Prices!D88/Prices!D89-1, "")</f>
        <v>1.5253242943745748E-2</v>
      </c>
      <c r="E91" s="13">
        <f>IF(Prices!E89&gt;0, Prices!E88/Prices!E89-1, "")</f>
        <v>-7.3455452099261076E-2</v>
      </c>
      <c r="F91" s="13" t="str">
        <f>IF(Prices!F89&gt;0, Prices!F88/Prices!F89-1, "")</f>
        <v/>
      </c>
      <c r="G91" s="13">
        <f>IF(Prices!G89&gt;0, Prices!G88/Prices!G89-1, "")</f>
        <v>3.5963552768954576E-2</v>
      </c>
      <c r="H91" s="13">
        <f>IF(Prices!H89&gt;0, Prices!H88/Prices!H89-1, "")</f>
        <v>1.905001371491255E-2</v>
      </c>
      <c r="I91" s="13">
        <f>IF(Prices!I89&gt;0, Prices!I88/Prices!I89-1, "")</f>
        <v>3.5335644833960567E-2</v>
      </c>
      <c r="K91" s="13">
        <f>IF(Prices!K89&gt;0, Prices!K88/Prices!K89-1, "")</f>
        <v>9.1229165582669802E-2</v>
      </c>
      <c r="L91" s="13">
        <f>IF(Prices!L89&gt;0, Prices!L88/Prices!L89-1, "")</f>
        <v>8.7832239148447844E-2</v>
      </c>
      <c r="M91" s="13">
        <f>IF(Prices!M89&gt;0, Prices!M88/Prices!M89-1, "")</f>
        <v>3.5335644833960567E-2</v>
      </c>
      <c r="N91" s="13">
        <f>IF(Prices!N89&gt;0, Prices!N88/Prices!N89-1, "")</f>
        <v>4.9261224583152519E-3</v>
      </c>
      <c r="O91" s="13">
        <f>IF(Prices!O89&gt;0, Prices!O88/Prices!O89-1, "")</f>
        <v>8.2092815884681647E-2</v>
      </c>
      <c r="P91" s="13">
        <f>IF(Prices!P89&gt;0, Prices!P88/Prices!P89-1, "")</f>
        <v>8.2377844417004686E-2</v>
      </c>
      <c r="Q91" s="13">
        <f>IF(Prices!Q89&gt;0, Prices!Q88/Prices!Q89-1, "")</f>
        <v>3.7172467017015043E-2</v>
      </c>
      <c r="R91" s="13">
        <f>IF(Prices!R89&gt;0, Prices!R88/Prices!R89-1, "")</f>
        <v>2.8686734904433742E-2</v>
      </c>
      <c r="S91" s="13">
        <f>IF(Prices!S89&gt;0, Prices!S88/Prices!S89-1, "")</f>
        <v>4.8526699847316168E-2</v>
      </c>
      <c r="T91" s="13"/>
      <c r="U91" s="13"/>
      <c r="V91" s="13"/>
      <c r="W91" s="13"/>
    </row>
    <row r="92" spans="1:23">
      <c r="A92" s="10">
        <v>37680</v>
      </c>
      <c r="B92" s="13">
        <f>IF(Prices!B90&gt;0, Prices!B89/Prices!B90-1, "")</f>
        <v>2.5252599273639653E-2</v>
      </c>
      <c r="C92" s="13">
        <f>IF(Prices!C90&gt;0, Prices!C89/Prices!C90-1, "")</f>
        <v>-2.6306620209059162E-2</v>
      </c>
      <c r="D92" s="13">
        <f>IF(Prices!D90&gt;0, Prices!D89/Prices!D90-1, "")</f>
        <v>3.6624096222717784E-2</v>
      </c>
      <c r="E92" s="13">
        <f>IF(Prices!E90&gt;0, Prices!E89/Prices!E90-1, "")</f>
        <v>-6.8428971091078594E-2</v>
      </c>
      <c r="F92" s="13" t="str">
        <f>IF(Prices!F90&gt;0, Prices!F89/Prices!F90-1, "")</f>
        <v/>
      </c>
      <c r="G92" s="13">
        <f>IF(Prices!G90&gt;0, Prices!G89/Prices!G90-1, "")</f>
        <v>-3.7386627574408804E-2</v>
      </c>
      <c r="H92" s="13">
        <f>IF(Prices!H90&gt;0, Prices!H89/Prices!H90-1, "")</f>
        <v>-2.9573303283852104E-2</v>
      </c>
      <c r="I92" s="13">
        <f>IF(Prices!I90&gt;0, Prices!I89/Prices!I90-1, "")</f>
        <v>6.994309328066195E-2</v>
      </c>
      <c r="K92" s="13">
        <f>IF(Prices!K90&gt;0, Prices!K89/Prices!K90-1, "")</f>
        <v>0.10701085756525597</v>
      </c>
      <c r="L92" s="13">
        <f>IF(Prices!L90&gt;0, Prices!L89/Prices!L90-1, "")</f>
        <v>-4.3356899197495968E-2</v>
      </c>
      <c r="M92" s="13">
        <f>IF(Prices!M90&gt;0, Prices!M89/Prices!M90-1, "")</f>
        <v>6.994309328066195E-2</v>
      </c>
      <c r="N92" s="13">
        <f>IF(Prices!N90&gt;0, Prices!N89/Prices!N90-1, "")</f>
        <v>2.5252599273639653E-2</v>
      </c>
      <c r="O92" s="13">
        <f>IF(Prices!O90&gt;0, Prices!O89/Prices!O90-1, "")</f>
        <v>-1.1786562196566264E-2</v>
      </c>
      <c r="P92" s="13">
        <f>IF(Prices!P90&gt;0, Prices!P89/Prices!P90-1, "")</f>
        <v>-7.0249289306800855E-2</v>
      </c>
      <c r="Q92" s="13">
        <f>IF(Prices!Q90&gt;0, Prices!Q89/Prices!Q90-1, "")</f>
        <v>1.1862263870296097E-2</v>
      </c>
      <c r="R92" s="13">
        <f>IF(Prices!R90&gt;0, Prices!R89/Prices!R90-1, "")</f>
        <v>-3.6752334288619903E-2</v>
      </c>
      <c r="S92" s="13">
        <f>IF(Prices!S90&gt;0, Prices!S89/Prices!S90-1, "")</f>
        <v>-0.12624420669640912</v>
      </c>
      <c r="T92" s="13"/>
      <c r="U92" s="13"/>
      <c r="V92" s="13"/>
      <c r="W92" s="13"/>
    </row>
    <row r="93" spans="1:23">
      <c r="A93" s="10">
        <v>37652</v>
      </c>
      <c r="B93" s="13">
        <f>IF(Prices!B91&gt;0, Prices!B90/Prices!B91-1, "")</f>
        <v>-6.6037916638149285E-2</v>
      </c>
      <c r="C93" s="13">
        <f>IF(Prices!C91&gt;0, Prices!C90/Prices!C91-1, "")</f>
        <v>-7.9021259526674714E-2</v>
      </c>
      <c r="D93" s="13">
        <f>IF(Prices!D91&gt;0, Prices!D90/Prices!D91-1, "")</f>
        <v>-9.5028435149513757E-2</v>
      </c>
      <c r="E93" s="13">
        <f>IF(Prices!E91&gt;0, Prices!E90/Prices!E91-1, "")</f>
        <v>-0.11371485623648681</v>
      </c>
      <c r="F93" s="13" t="str">
        <f>IF(Prices!F91&gt;0, Prices!F90/Prices!F91-1, "")</f>
        <v/>
      </c>
      <c r="G93" s="13">
        <f>IF(Prices!G91&gt;0, Prices!G90/Prices!G91-1, "")</f>
        <v>-0.12448135438061558</v>
      </c>
      <c r="H93" s="13">
        <f>IF(Prices!H91&gt;0, Prices!H90/Prices!H91-1, "")</f>
        <v>-7.9934201127397575E-2</v>
      </c>
      <c r="I93" s="13">
        <f>IF(Prices!I91&gt;0, Prices!I90/Prices!I91-1, "")</f>
        <v>-0.10490664948458905</v>
      </c>
      <c r="K93" s="13">
        <f>IF(Prices!K91&gt;0, Prices!K90/Prices!K91-1, "")</f>
        <v>-6.8165350174886119E-2</v>
      </c>
      <c r="L93" s="13">
        <f>IF(Prices!L91&gt;0, Prices!L90/Prices!L91-1, "")</f>
        <v>4.914321349167583E-4</v>
      </c>
      <c r="M93" s="13">
        <f>IF(Prices!M91&gt;0, Prices!M90/Prices!M91-1, "")</f>
        <v>-0.10490664948458905</v>
      </c>
      <c r="N93" s="13">
        <f>IF(Prices!N91&gt;0, Prices!N90/Prices!N91-1, "")</f>
        <v>-6.6037916638149285E-2</v>
      </c>
      <c r="O93" s="13">
        <f>IF(Prices!O91&gt;0, Prices!O90/Prices!O91-1, "")</f>
        <v>-2.5469641816923794E-2</v>
      </c>
      <c r="P93" s="13">
        <f>IF(Prices!P91&gt;0, Prices!P90/Prices!P91-1, "")</f>
        <v>0.1427500468545011</v>
      </c>
      <c r="Q93" s="13">
        <f>IF(Prices!Q91&gt;0, Prices!Q90/Prices!Q91-1, "")</f>
        <v>1.0135663889115021E-2</v>
      </c>
      <c r="R93" s="13">
        <f>IF(Prices!R91&gt;0, Prices!R90/Prices!R91-1, "")</f>
        <v>-2.4392443708877942E-2</v>
      </c>
      <c r="S93" s="13">
        <f>IF(Prices!S91&gt;0, Prices!S90/Prices!S91-1, "")</f>
        <v>-2.0479683661650427E-2</v>
      </c>
      <c r="T93" s="13"/>
      <c r="U93" s="13"/>
      <c r="V93" s="13"/>
      <c r="W93" s="13"/>
    </row>
    <row r="94" spans="1:23">
      <c r="A94" s="10">
        <v>37621</v>
      </c>
      <c r="B94" s="13">
        <f>IF(Prices!B92&gt;0, Prices!B91/Prices!B92-1, "")</f>
        <v>6.0000174115421245E-2</v>
      </c>
      <c r="C94" s="13">
        <f>IF(Prices!C92&gt;0, Prices!C91/Prices!C92-1, "")</f>
        <v>4.917768461786487E-3</v>
      </c>
      <c r="D94" s="13">
        <f>IF(Prices!D92&gt;0, Prices!D91/Prices!D92-1, "")</f>
        <v>-5.7153280233476211E-3</v>
      </c>
      <c r="E94" s="13">
        <f>IF(Prices!E92&gt;0, Prices!E91/Prices!E92-1, "")</f>
        <v>1.1149574713070542E-2</v>
      </c>
      <c r="F94" s="13" t="str">
        <f>IF(Prices!F92&gt;0, Prices!F91/Prices!F92-1, "")</f>
        <v/>
      </c>
      <c r="G94" s="13">
        <f>IF(Prices!G92&gt;0, Prices!G91/Prices!G92-1, "")</f>
        <v>7.8782163918113213E-2</v>
      </c>
      <c r="H94" s="13">
        <f>IF(Prices!H92&gt;0, Prices!H91/Prices!H92-1, "")</f>
        <v>-6.3694559630047443E-2</v>
      </c>
      <c r="I94" s="13">
        <f>IF(Prices!I92&gt;0, Prices!I91/Prices!I92-1, "")</f>
        <v>3.2314510180632805E-2</v>
      </c>
      <c r="K94" s="13">
        <f>IF(Prices!K92&gt;0, Prices!K91/Prices!K92-1, "")</f>
        <v>-5.9075547849215981E-2</v>
      </c>
      <c r="L94" s="13">
        <f>IF(Prices!L92&gt;0, Prices!L91/Prices!L92-1, "")</f>
        <v>1.6680736695208864E-2</v>
      </c>
      <c r="M94" s="13">
        <f>IF(Prices!M92&gt;0, Prices!M91/Prices!M92-1, "")</f>
        <v>3.2314510180632805E-2</v>
      </c>
      <c r="N94" s="13">
        <f>IF(Prices!N92&gt;0, Prices!N91/Prices!N92-1, "")</f>
        <v>6.0000174115421245E-2</v>
      </c>
      <c r="O94" s="13">
        <f>IF(Prices!O92&gt;0, Prices!O91/Prices!O92-1, "")</f>
        <v>2.0237278109811019E-2</v>
      </c>
      <c r="P94" s="13">
        <f>IF(Prices!P92&gt;0, Prices!P91/Prices!P92-1, "")</f>
        <v>-2.5211619268010521E-2</v>
      </c>
      <c r="Q94" s="13">
        <f>IF(Prices!Q92&gt;0, Prices!Q91/Prices!Q92-1, "")</f>
        <v>-5.0440499827604679E-2</v>
      </c>
      <c r="R94" s="13">
        <f>IF(Prices!R92&gt;0, Prices!R91/Prices!R92-1, "")</f>
        <v>-4.6777944469997612E-2</v>
      </c>
      <c r="S94" s="13">
        <f>IF(Prices!S92&gt;0, Prices!S91/Prices!S92-1, "")</f>
        <v>-0.10666353344274349</v>
      </c>
      <c r="T94" s="13"/>
      <c r="U94" s="13"/>
      <c r="V94" s="13"/>
      <c r="W94" s="13"/>
    </row>
    <row r="95" spans="1:23">
      <c r="A95" s="10">
        <v>37589</v>
      </c>
      <c r="B95" s="13">
        <f>IF(Prices!B93&gt;0, Prices!B92/Prices!B93-1, "")</f>
        <v>-8.8007770217518488E-2</v>
      </c>
      <c r="C95" s="13">
        <f>IF(Prices!C93&gt;0, Prices!C92/Prices!C93-1, "")</f>
        <v>-1.6901408450703537E-3</v>
      </c>
      <c r="D95" s="13">
        <f>IF(Prices!D93&gt;0, Prices!D92/Prices!D93-1, "")</f>
        <v>-5.7154322403118685E-2</v>
      </c>
      <c r="E95" s="13">
        <f>IF(Prices!E93&gt;0, Prices!E92/Prices!E93-1, "")</f>
        <v>-4.5877815091028618E-2</v>
      </c>
      <c r="F95" s="13" t="str">
        <f>IF(Prices!F93&gt;0, Prices!F92/Prices!F93-1, "")</f>
        <v/>
      </c>
      <c r="G95" s="13">
        <f>IF(Prices!G93&gt;0, Prices!G92/Prices!G93-1, "")</f>
        <v>-3.7068874256314666E-2</v>
      </c>
      <c r="H95" s="13">
        <f>IF(Prices!H93&gt;0, Prices!H92/Prices!H93-1, "")</f>
        <v>0.12142823467896458</v>
      </c>
      <c r="I95" s="13">
        <f>IF(Prices!I93&gt;0, Prices!I92/Prices!I93-1, "")</f>
        <v>-8.5045197349146617E-2</v>
      </c>
      <c r="K95" s="13">
        <f>IF(Prices!K93&gt;0, Prices!K92/Prices!K93-1, "")</f>
        <v>-2.4260940624756144E-2</v>
      </c>
      <c r="L95" s="13">
        <f>IF(Prices!L93&gt;0, Prices!L92/Prices!L93-1, "")</f>
        <v>-4.4317407211045934E-2</v>
      </c>
      <c r="M95" s="13">
        <f>IF(Prices!M93&gt;0, Prices!M92/Prices!M93-1, "")</f>
        <v>-8.5045197349146617E-2</v>
      </c>
      <c r="N95" s="13">
        <f>IF(Prices!N93&gt;0, Prices!N92/Prices!N93-1, "")</f>
        <v>-8.8007770217518488E-2</v>
      </c>
      <c r="O95" s="13">
        <f>IF(Prices!O93&gt;0, Prices!O92/Prices!O93-1, "")</f>
        <v>-6.5296595250824652E-2</v>
      </c>
      <c r="P95" s="13">
        <f>IF(Prices!P93&gt;0, Prices!P92/Prices!P93-1, "")</f>
        <v>-6.3156093108169831E-2</v>
      </c>
      <c r="Q95" s="13">
        <f>IF(Prices!Q93&gt;0, Prices!Q92/Prices!Q93-1, "")</f>
        <v>2.7850421605768227E-2</v>
      </c>
      <c r="R95" s="13">
        <f>IF(Prices!R93&gt;0, Prices!R92/Prices!R93-1, "")</f>
        <v>3.5346634681715727E-2</v>
      </c>
      <c r="S95" s="13">
        <f>IF(Prices!S93&gt;0, Prices!S92/Prices!S93-1, "")</f>
        <v>1.7563684748442832E-2</v>
      </c>
      <c r="T95" s="13"/>
      <c r="U95" s="13"/>
      <c r="V95" s="13"/>
      <c r="W95" s="13"/>
    </row>
    <row r="96" spans="1:23">
      <c r="A96" s="10">
        <v>37560</v>
      </c>
      <c r="B96" s="13">
        <f>IF(Prices!B94&gt;0, Prices!B93/Prices!B94-1, "")</f>
        <v>0.11887819914896625</v>
      </c>
      <c r="C96" s="13">
        <f>IF(Prices!C94&gt;0, Prices!C93/Prices!C94-1, "")</f>
        <v>-6.3606903308463414E-2</v>
      </c>
      <c r="D96" s="13">
        <f>IF(Prices!D94&gt;0, Prices!D93/Prices!D94-1, "")</f>
        <v>5.4178674351583744E-3</v>
      </c>
      <c r="E96" s="13">
        <f>IF(Prices!E94&gt;0, Prices!E93/Prices!E94-1, "")</f>
        <v>3.013722234634586E-2</v>
      </c>
      <c r="F96" s="13" t="str">
        <f>IF(Prices!F94&gt;0, Prices!F93/Prices!F94-1, "")</f>
        <v/>
      </c>
      <c r="G96" s="13">
        <f>IF(Prices!G94&gt;0, Prices!G93/Prices!G94-1, "")</f>
        <v>-3.3333372317682075E-2</v>
      </c>
      <c r="H96" s="13">
        <f>IF(Prices!H94&gt;0, Prices!H93/Prices!H94-1, "")</f>
        <v>-2.4389937948452012E-2</v>
      </c>
      <c r="I96" s="13">
        <f>IF(Prices!I94&gt;0, Prices!I93/Prices!I94-1, "")</f>
        <v>9.4454076777183094E-2</v>
      </c>
      <c r="K96" s="13">
        <f>IF(Prices!K94&gt;0, Prices!K93/Prices!K94-1, "")</f>
        <v>0.1243420688126764</v>
      </c>
      <c r="L96" s="13">
        <f>IF(Prices!L94&gt;0, Prices!L93/Prices!L94-1, "")</f>
        <v>-5.9217891725209526E-3</v>
      </c>
      <c r="M96" s="13">
        <f>IF(Prices!M94&gt;0, Prices!M93/Prices!M94-1, "")</f>
        <v>9.4454076777183094E-2</v>
      </c>
      <c r="N96" s="13">
        <f>IF(Prices!N94&gt;0, Prices!N93/Prices!N94-1, "")</f>
        <v>0.11887819914896625</v>
      </c>
      <c r="O96" s="13">
        <f>IF(Prices!O94&gt;0, Prices!O93/Prices!O94-1, "")</f>
        <v>2.233521215385359E-2</v>
      </c>
      <c r="P96" s="13">
        <f>IF(Prices!P94&gt;0, Prices!P93/Prices!P94-1, "")</f>
        <v>1.3179190751445136E-2</v>
      </c>
      <c r="Q96" s="13">
        <f>IF(Prices!Q94&gt;0, Prices!Q93/Prices!Q94-1, "")</f>
        <v>0.15431545834773353</v>
      </c>
      <c r="R96" s="13">
        <f>IF(Prices!R94&gt;0, Prices!R93/Prices!R94-1, "")</f>
        <v>9.2314049586776692E-2</v>
      </c>
      <c r="S96" s="13">
        <f>IF(Prices!S94&gt;0, Prices!S93/Prices!S94-1, "")</f>
        <v>7.450705742915642E-2</v>
      </c>
      <c r="T96" s="13"/>
      <c r="U96" s="13"/>
      <c r="V96" s="13"/>
      <c r="W96" s="13"/>
    </row>
    <row r="97" spans="1:23">
      <c r="A97" s="10">
        <v>37529</v>
      </c>
      <c r="B97" s="13">
        <f>IF(Prices!B95&gt;0, Prices!B94/Prices!B95-1, "")</f>
        <v>5.1282203914473357E-3</v>
      </c>
      <c r="C97" s="13">
        <f>IF(Prices!C95&gt;0, Prices!C94/Prices!C95-1, "")</f>
        <v>4.9264589593547292E-2</v>
      </c>
      <c r="D97" s="13">
        <f>IF(Prices!D95&gt;0, Prices!D94/Prices!D95-1, "")</f>
        <v>-7.9331387635977801E-2</v>
      </c>
      <c r="E97" s="13">
        <f>IF(Prices!E95&gt;0, Prices!E94/Prices!E95-1, "")</f>
        <v>-7.477964318247099E-3</v>
      </c>
      <c r="F97" s="13" t="str">
        <f>IF(Prices!F95&gt;0, Prices!F94/Prices!F95-1, "")</f>
        <v/>
      </c>
      <c r="G97" s="13">
        <f>IF(Prices!G95&gt;0, Prices!G94/Prices!G95-1, "")</f>
        <v>1.5242096064269406E-2</v>
      </c>
      <c r="H97" s="13">
        <f>IF(Prices!H95&gt;0, Prices!H94/Prices!H95-1, "")</f>
        <v>-0.10452276735399957</v>
      </c>
      <c r="I97" s="13">
        <f>IF(Prices!I95&gt;0, Prices!I94/Prices!I95-1, "")</f>
        <v>-2.037328780896408E-2</v>
      </c>
      <c r="K97" s="13">
        <f>IF(Prices!K95&gt;0, Prices!K94/Prices!K95-1, "")</f>
        <v>-6.6885525584521321E-2</v>
      </c>
      <c r="L97" s="13">
        <f>IF(Prices!L95&gt;0, Prices!L94/Prices!L95-1, "")</f>
        <v>8.234676735305646E-3</v>
      </c>
      <c r="M97" s="13">
        <f>IF(Prices!M95&gt;0, Prices!M94/Prices!M95-1, "")</f>
        <v>-2.037328780896408E-2</v>
      </c>
      <c r="N97" s="13">
        <f>IF(Prices!N95&gt;0, Prices!N94/Prices!N95-1, "")</f>
        <v>5.1282203914473357E-3</v>
      </c>
      <c r="O97" s="13">
        <f>IF(Prices!O95&gt;0, Prices!O94/Prices!O95-1, "")</f>
        <v>-1.1001239353426673E-2</v>
      </c>
      <c r="P97" s="13">
        <f>IF(Prices!P95&gt;0, Prices!P94/Prices!P95-1, "")</f>
        <v>-4.0381628577767947E-2</v>
      </c>
      <c r="Q97" s="13">
        <f>IF(Prices!Q95&gt;0, Prices!Q94/Prices!Q95-1, "")</f>
        <v>-0.11989198919891986</v>
      </c>
      <c r="R97" s="13">
        <f>IF(Prices!R95&gt;0, Prices!R94/Prices!R95-1, "")</f>
        <v>-9.7276469504006702E-2</v>
      </c>
      <c r="S97" s="13">
        <f>IF(Prices!S95&gt;0, Prices!S94/Prices!S95-1, "")</f>
        <v>-1.2986694262539733E-2</v>
      </c>
      <c r="T97" s="13"/>
      <c r="U97" s="13"/>
      <c r="V97" s="13"/>
      <c r="W97" s="13"/>
    </row>
    <row r="98" spans="1:23">
      <c r="A98" s="10">
        <v>37498</v>
      </c>
      <c r="B98" s="13">
        <f>IF(Prices!B96&gt;0, Prices!B95/Prices!B96-1, "")</f>
        <v>-8.8785287520916856E-2</v>
      </c>
      <c r="C98" s="13">
        <f>IF(Prices!C96&gt;0, Prices!C95/Prices!C96-1, "")</f>
        <v>5.7181073399097171E-2</v>
      </c>
      <c r="D98" s="13">
        <f>IF(Prices!D96&gt;0, Prices!D95/Prices!D96-1, "")</f>
        <v>5.2322984141165874E-2</v>
      </c>
      <c r="E98" s="13">
        <f>IF(Prices!E96&gt;0, Prices!E95/Prices!E96-1, "")</f>
        <v>2.8671767083451538E-2</v>
      </c>
      <c r="F98" s="13" t="str">
        <f>IF(Prices!F96&gt;0, Prices!F95/Prices!F96-1, "")</f>
        <v/>
      </c>
      <c r="G98" s="13">
        <f>IF(Prices!G96&gt;0, Prices!G95/Prices!G96-1, "")</f>
        <v>9.7248043483075586E-2</v>
      </c>
      <c r="H98" s="13">
        <f>IF(Prices!H96&gt;0, Prices!H95/Prices!H96-1, "")</f>
        <v>7.8607333162254989E-3</v>
      </c>
      <c r="I98" s="13">
        <f>IF(Prices!I96&gt;0, Prices!I95/Prices!I96-1, "")</f>
        <v>4.7110831653988772E-2</v>
      </c>
      <c r="K98" s="13">
        <f>IF(Prices!K96&gt;0, Prices!K95/Prices!K96-1, "")</f>
        <v>0.11843899524413004</v>
      </c>
      <c r="L98" s="13">
        <f>IF(Prices!L96&gt;0, Prices!L95/Prices!L96-1, "")</f>
        <v>-3.8237711655434437E-3</v>
      </c>
      <c r="M98" s="13">
        <f>IF(Prices!M96&gt;0, Prices!M95/Prices!M96-1, "")</f>
        <v>4.7110831653988772E-2</v>
      </c>
      <c r="N98" s="13">
        <f>IF(Prices!N96&gt;0, Prices!N95/Prices!N96-1, "")</f>
        <v>-8.8785287520916856E-2</v>
      </c>
      <c r="O98" s="13">
        <f>IF(Prices!O96&gt;0, Prices!O95/Prices!O96-1, "")</f>
        <v>6.2319494205606452E-2</v>
      </c>
      <c r="P98" s="13">
        <f>IF(Prices!P96&gt;0, Prices!P95/Prices!P96-1, "")</f>
        <v>-1.22185085748725E-2</v>
      </c>
      <c r="Q98" s="13">
        <f>IF(Prices!Q96&gt;0, Prices!Q95/Prices!Q96-1, "")</f>
        <v>-2.2111835096498833E-3</v>
      </c>
      <c r="R98" s="13">
        <f>IF(Prices!R96&gt;0, Prices!R95/Prices!R96-1, "")</f>
        <v>1.9931696006946664E-2</v>
      </c>
      <c r="S98" s="13">
        <f>IF(Prices!S96&gt;0, Prices!S95/Prices!S96-1, "")</f>
        <v>-4.0655208795865594E-3</v>
      </c>
      <c r="T98" s="13"/>
      <c r="U98" s="13"/>
      <c r="V98" s="13"/>
      <c r="W98" s="13"/>
    </row>
    <row r="99" spans="1:23">
      <c r="A99" s="10">
        <v>37468</v>
      </c>
      <c r="B99" s="13">
        <f>IF(Prices!B97&gt;0, Prices!B96/Prices!B97-1, "")</f>
        <v>-0.12302203617595642</v>
      </c>
      <c r="C99" s="13">
        <f>IF(Prices!C97&gt;0, Prices!C96/Prices!C97-1, "")</f>
        <v>-8.3727099394842464E-3</v>
      </c>
      <c r="D99" s="13">
        <f>IF(Prices!D97&gt;0, Prices!D96/Prices!D97-1, "")</f>
        <v>-8.7443946188340838E-2</v>
      </c>
      <c r="E99" s="13">
        <f>IF(Prices!E97&gt;0, Prices!E96/Prices!E97-1, "")</f>
        <v>-9.4937024852716156E-2</v>
      </c>
      <c r="F99" s="13" t="str">
        <f>IF(Prices!F97&gt;0, Prices!F96/Prices!F97-1, "")</f>
        <v/>
      </c>
      <c r="G99" s="13">
        <f>IF(Prices!G97&gt;0, Prices!G96/Prices!G97-1, "")</f>
        <v>-7.3917069595301754E-2</v>
      </c>
      <c r="H99" s="13">
        <f>IF(Prices!H97&gt;0, Prices!H96/Prices!H97-1, "")</f>
        <v>-2.7524147852382441E-2</v>
      </c>
      <c r="I99" s="13">
        <f>IF(Prices!I97&gt;0, Prices!I96/Prices!I97-1, "")</f>
        <v>-5.9364380893385249E-2</v>
      </c>
      <c r="K99" s="13">
        <f>IF(Prices!K97&gt;0, Prices!K96/Prices!K97-1, "")</f>
        <v>-6.3546855822684378E-2</v>
      </c>
      <c r="L99" s="13">
        <f>IF(Prices!L97&gt;0, Prices!L96/Prices!L97-1, "")</f>
        <v>1.6334380577893715E-3</v>
      </c>
      <c r="M99" s="13">
        <f>IF(Prices!M97&gt;0, Prices!M96/Prices!M97-1, "")</f>
        <v>-5.9364380893385249E-2</v>
      </c>
      <c r="N99" s="13">
        <f>IF(Prices!N97&gt;0, Prices!N96/Prices!N97-1, "")</f>
        <v>-0.12302203617595642</v>
      </c>
      <c r="O99" s="13">
        <f>IF(Prices!O97&gt;0, Prices!O96/Prices!O97-1, "")</f>
        <v>2.9668557847342347E-2</v>
      </c>
      <c r="P99" s="13">
        <f>IF(Prices!P97&gt;0, Prices!P96/Prices!P97-1, "")</f>
        <v>-0.1386161978478383</v>
      </c>
      <c r="Q99" s="13">
        <f>IF(Prices!Q97&gt;0, Prices!Q96/Prices!Q97-1, "")</f>
        <v>2.3007077638590445E-2</v>
      </c>
      <c r="R99" s="13">
        <f>IF(Prices!R97&gt;0, Prices!R96/Prices!R97-1, "")</f>
        <v>-8.6043168021583405E-3</v>
      </c>
      <c r="S99" s="13">
        <f>IF(Prices!S97&gt;0, Prices!S96/Prices!S97-1, "")</f>
        <v>-7.2498649246033664E-2</v>
      </c>
      <c r="T99" s="13"/>
      <c r="U99" s="13"/>
      <c r="V99" s="13"/>
      <c r="W99" s="13"/>
    </row>
    <row r="100" spans="1:23">
      <c r="A100" s="10">
        <v>37435</v>
      </c>
      <c r="B100" s="13">
        <f>IF(Prices!B98&gt;0, Prices!B97/Prices!B98-1, "")</f>
        <v>-1.5450434733738971E-2</v>
      </c>
      <c r="C100" s="13">
        <f>IF(Prices!C98&gt;0, Prices!C97/Prices!C98-1, "")</f>
        <v>-2.1178188899707906E-2</v>
      </c>
      <c r="D100" s="13">
        <f>IF(Prices!D98&gt;0, Prices!D97/Prices!D98-1, "")</f>
        <v>-8.6958544642441682E-2</v>
      </c>
      <c r="E100" s="13">
        <f>IF(Prices!E98&gt;0, Prices!E97/Prices!E98-1, "")</f>
        <v>4.3158672625541072E-2</v>
      </c>
      <c r="F100" s="13" t="str">
        <f>IF(Prices!F98&gt;0, Prices!F97/Prices!F98-1, "")</f>
        <v/>
      </c>
      <c r="G100" s="13">
        <f>IF(Prices!G98&gt;0, Prices!G97/Prices!G98-1, "")</f>
        <v>-2.8877856853284256E-2</v>
      </c>
      <c r="H100" s="13">
        <f>IF(Prices!H98&gt;0, Prices!H97/Prices!H98-1, "")</f>
        <v>-3.5396319122649955E-2</v>
      </c>
      <c r="I100" s="13">
        <f>IF(Prices!I98&gt;0, Prices!I97/Prices!I98-1, "")</f>
        <v>-4.7770655071475931E-2</v>
      </c>
      <c r="K100" s="13">
        <f>IF(Prices!K98&gt;0, Prices!K97/Prices!K98-1, "")</f>
        <v>-9.7158454362128999E-2</v>
      </c>
      <c r="L100" s="13">
        <f>IF(Prices!L98&gt;0, Prices!L97/Prices!L98-1, "")</f>
        <v>4.8911892407073054E-3</v>
      </c>
      <c r="M100" s="13">
        <f>IF(Prices!M98&gt;0, Prices!M97/Prices!M98-1, "")</f>
        <v>-4.7770655071475931E-2</v>
      </c>
      <c r="N100" s="13">
        <f>IF(Prices!N98&gt;0, Prices!N97/Prices!N98-1, "")</f>
        <v>-1.5450434733738971E-2</v>
      </c>
      <c r="O100" s="13">
        <f>IF(Prices!O98&gt;0, Prices!O97/Prices!O98-1, "")</f>
        <v>-7.6570469709278388E-2</v>
      </c>
      <c r="P100" s="13">
        <f>IF(Prices!P98&gt;0, Prices!P97/Prices!P98-1, "")</f>
        <v>-4.0876374994341491E-2</v>
      </c>
      <c r="Q100" s="13">
        <f>IF(Prices!Q98&gt;0, Prices!Q97/Prices!Q98-1, "")</f>
        <v>-1.9373800011184383E-2</v>
      </c>
      <c r="R100" s="13">
        <f>IF(Prices!R98&gt;0, Prices!R97/Prices!R98-1, "")</f>
        <v>-3.5122348055062091E-2</v>
      </c>
      <c r="S100" s="13">
        <f>IF(Prices!S98&gt;0, Prices!S97/Prices!S98-1, "")</f>
        <v>1.5251773172069827E-2</v>
      </c>
      <c r="T100" s="13"/>
      <c r="U100" s="13"/>
      <c r="V100" s="13"/>
      <c r="W100" s="13"/>
    </row>
    <row r="101" spans="1:23">
      <c r="A101" s="10">
        <v>37407</v>
      </c>
      <c r="B101" s="13">
        <f>IF(Prices!B99&gt;0, Prices!B98/Prices!B99-1, "")</f>
        <v>-6.914448387406158E-2</v>
      </c>
      <c r="C101" s="13">
        <f>IF(Prices!C99&gt;0, Prices!C98/Prices!C99-1, "")</f>
        <v>2.6828861856357245E-2</v>
      </c>
      <c r="D101" s="13">
        <f>IF(Prices!D99&gt;0, Prices!D98/Prices!D99-1, "")</f>
        <v>5.399176147508844E-2</v>
      </c>
      <c r="E101" s="13">
        <f>IF(Prices!E99&gt;0, Prices!E98/Prices!E99-1, "")</f>
        <v>-0.11960943957627734</v>
      </c>
      <c r="F101" s="13" t="str">
        <f>IF(Prices!F99&gt;0, Prices!F98/Prices!F99-1, "")</f>
        <v/>
      </c>
      <c r="G101" s="13">
        <f>IF(Prices!G99&gt;0, Prices!G98/Prices!G99-1, "")</f>
        <v>-2.4690665409049517E-3</v>
      </c>
      <c r="H101" s="13">
        <f>IF(Prices!H99&gt;0, Prices!H98/Prices!H99-1, "")</f>
        <v>-2.8653462622928116E-2</v>
      </c>
      <c r="I101" s="13">
        <f>IF(Prices!I99&gt;0, Prices!I98/Prices!I99-1, "")</f>
        <v>1.7264363207905919E-2</v>
      </c>
      <c r="K101" s="13">
        <f>IF(Prices!K99&gt;0, Prices!K98/Prices!K99-1, "")</f>
        <v>3.5027281390465514E-2</v>
      </c>
      <c r="L101" s="13">
        <f>IF(Prices!L99&gt;0, Prices!L98/Prices!L99-1, "")</f>
        <v>-7.8635195077666475E-3</v>
      </c>
      <c r="M101" s="13">
        <f>IF(Prices!M99&gt;0, Prices!M98/Prices!M99-1, "")</f>
        <v>1.7264363207905919E-2</v>
      </c>
      <c r="N101" s="13">
        <f>IF(Prices!N99&gt;0, Prices!N98/Prices!N99-1, "")</f>
        <v>-6.914448387406158E-2</v>
      </c>
      <c r="O101" s="13">
        <f>IF(Prices!O99&gt;0, Prices!O98/Prices!O99-1, "")</f>
        <v>2.2450919251309154E-2</v>
      </c>
      <c r="P101" s="13">
        <f>IF(Prices!P99&gt;0, Prices!P98/Prices!P99-1, "")</f>
        <v>1.6566195757213187E-2</v>
      </c>
      <c r="Q101" s="13">
        <f>IF(Prices!Q99&gt;0, Prices!Q98/Prices!Q99-1, "")</f>
        <v>1.9049634881997957E-3</v>
      </c>
      <c r="R101" s="13">
        <f>IF(Prices!R99&gt;0, Prices!R98/Prices!R99-1, "")</f>
        <v>2.0608375320640304E-2</v>
      </c>
      <c r="S101" s="13">
        <f>IF(Prices!S99&gt;0, Prices!S98/Prices!S99-1, "")</f>
        <v>-7.2646942688527449E-2</v>
      </c>
      <c r="T101" s="13"/>
      <c r="U101" s="13"/>
      <c r="V101" s="13"/>
      <c r="W101" s="13"/>
    </row>
    <row r="102" spans="1:23">
      <c r="A102" s="10">
        <v>37376</v>
      </c>
      <c r="B102" s="13">
        <f>IF(Prices!B100&gt;0, Prices!B99/Prices!B100-1, "")</f>
        <v>-1.8247730001219709E-2</v>
      </c>
      <c r="C102" s="13">
        <f>IF(Prices!C100&gt;0, Prices!C99/Prices!C100-1, "")</f>
        <v>0.11844189730686794</v>
      </c>
      <c r="D102" s="13">
        <f>IF(Prices!D100&gt;0, Prices!D99/Prices!D100-1, "")</f>
        <v>1.528503858600927E-2</v>
      </c>
      <c r="E102" s="13">
        <f>IF(Prices!E100&gt;0, Prices!E99/Prices!E100-1, "")</f>
        <v>2.5958455283105808E-2</v>
      </c>
      <c r="F102" s="13" t="str">
        <f>IF(Prices!F100&gt;0, Prices!F99/Prices!F100-1, "")</f>
        <v/>
      </c>
      <c r="G102" s="13">
        <f>IF(Prices!G100&gt;0, Prices!G99/Prices!G100-1, "")</f>
        <v>5.2859785068499754E-2</v>
      </c>
      <c r="H102" s="13">
        <f>IF(Prices!H100&gt;0, Prices!H99/Prices!H100-1, "")</f>
        <v>0.11280750289853403</v>
      </c>
      <c r="I102" s="13">
        <f>IF(Prices!I100&gt;0, Prices!I99/Prices!I100-1, "")</f>
        <v>0.11743773820493986</v>
      </c>
      <c r="K102" s="13">
        <f>IF(Prices!K100&gt;0, Prices!K99/Prices!K100-1, "")</f>
        <v>1.8960665105587804E-2</v>
      </c>
      <c r="L102" s="13">
        <f>IF(Prices!L100&gt;0, Prices!L99/Prices!L100-1, "")</f>
        <v>6.1112377403615969E-3</v>
      </c>
      <c r="M102" s="13">
        <f>IF(Prices!M100&gt;0, Prices!M99/Prices!M100-1, "")</f>
        <v>0.11743773820493986</v>
      </c>
      <c r="N102" s="13">
        <f>IF(Prices!N100&gt;0, Prices!N99/Prices!N100-1, "")</f>
        <v>-1.8247730001219709E-2</v>
      </c>
      <c r="O102" s="13">
        <f>IF(Prices!O100&gt;0, Prices!O99/Prices!O100-1, "")</f>
        <v>-6.9423079359849926E-2</v>
      </c>
      <c r="P102" s="13">
        <f>IF(Prices!P100&gt;0, Prices!P99/Prices!P100-1, "")</f>
        <v>5.8293561897341029E-2</v>
      </c>
      <c r="Q102" s="13">
        <f>IF(Prices!Q100&gt;0, Prices!Q99/Prices!Q100-1, "")</f>
        <v>9.382043512308047E-2</v>
      </c>
      <c r="R102" s="13">
        <f>IF(Prices!R100&gt;0, Prices!R99/Prices!R100-1, "")</f>
        <v>4.948429022834322E-2</v>
      </c>
      <c r="S102" s="13">
        <f>IF(Prices!S100&gt;0, Prices!S99/Prices!S100-1, "")</f>
        <v>4.2444941353595445E-2</v>
      </c>
      <c r="T102" s="13"/>
      <c r="U102" s="13"/>
      <c r="V102" s="13"/>
      <c r="W102" s="13"/>
    </row>
    <row r="103" spans="1:23">
      <c r="A103" s="10">
        <v>37344</v>
      </c>
      <c r="B103" s="13">
        <f>IF(Prices!B101&gt;0, Prices!B100/Prices!B101-1, "")</f>
        <v>7.4508839057412457E-2</v>
      </c>
      <c r="C103" s="13">
        <f>IF(Prices!C101&gt;0, Prices!C100/Prices!C101-1, "")</f>
        <v>-3.5675772825305652E-2</v>
      </c>
      <c r="D103" s="13">
        <f>IF(Prices!D101&gt;0, Prices!D100/Prices!D101-1, "")</f>
        <v>8.4444684412288584E-2</v>
      </c>
      <c r="E103" s="13">
        <f>IF(Prices!E101&gt;0, Prices!E100/Prices!E101-1, "")</f>
        <v>4.8886636639139613E-2</v>
      </c>
      <c r="F103" s="13" t="str">
        <f>IF(Prices!F101&gt;0, Prices!F100/Prices!F101-1, "")</f>
        <v/>
      </c>
      <c r="G103" s="13">
        <f>IF(Prices!G101&gt;0, Prices!G100/Prices!G101-1, "")</f>
        <v>3.1277899501830131E-2</v>
      </c>
      <c r="H103" s="13">
        <f>IF(Prices!H101&gt;0, Prices!H100/Prices!H101-1, "")</f>
        <v>-4.3089338610874273E-2</v>
      </c>
      <c r="I103" s="13">
        <f>IF(Prices!I101&gt;0, Prices!I100/Prices!I101-1, "")</f>
        <v>-4.0955389423957933E-2</v>
      </c>
      <c r="K103" s="13">
        <f>IF(Prices!K101&gt;0, Prices!K100/Prices!K101-1, "")</f>
        <v>-3.6515723593525395E-3</v>
      </c>
      <c r="L103" s="13">
        <f>IF(Prices!L101&gt;0, Prices!L100/Prices!L101-1, "")</f>
        <v>6.2507019711349532E-2</v>
      </c>
      <c r="M103" s="13">
        <f>IF(Prices!M101&gt;0, Prices!M100/Prices!M101-1, "")</f>
        <v>-4.0955389423957933E-2</v>
      </c>
      <c r="N103" s="13">
        <f>IF(Prices!N101&gt;0, Prices!N100/Prices!N101-1, "")</f>
        <v>7.4508839057412457E-2</v>
      </c>
      <c r="O103" s="13">
        <f>IF(Prices!O101&gt;0, Prices!O100/Prices!O101-1, "")</f>
        <v>2.0899468846130809E-2</v>
      </c>
      <c r="P103" s="13">
        <f>IF(Prices!P101&gt;0, Prices!P100/Prices!P101-1, "")</f>
        <v>9.6550250987931241E-2</v>
      </c>
      <c r="Q103" s="13">
        <f>IF(Prices!Q101&gt;0, Prices!Q100/Prices!Q101-1, "")</f>
        <v>-2.4757110696426721E-2</v>
      </c>
      <c r="R103" s="13">
        <f>IF(Prices!R101&gt;0, Prices!R100/Prices!R101-1, "")</f>
        <v>-4.1467017170589537E-2</v>
      </c>
      <c r="S103" s="13">
        <f>IF(Prices!S101&gt;0, Prices!S100/Prices!S101-1, "")</f>
        <v>0.12256477287864675</v>
      </c>
      <c r="T103" s="13"/>
      <c r="U103" s="13"/>
      <c r="V103" s="13"/>
      <c r="W103" s="13"/>
    </row>
    <row r="104" spans="1:23">
      <c r="A104" s="10">
        <v>37315</v>
      </c>
      <c r="B104" s="13">
        <f>IF(Prices!B102&gt;0, Prices!B101/Prices!B102-1, "")</f>
        <v>-5.3098905884274128E-2</v>
      </c>
      <c r="C104" s="13">
        <f>IF(Prices!C102&gt;0, Prices!C101/Prices!C102-1, "")</f>
        <v>3.1325301204819134E-2</v>
      </c>
      <c r="D104" s="13">
        <f>IF(Prices!D102&gt;0, Prices!D101/Prices!D102-1, "")</f>
        <v>2.8772982280730997E-2</v>
      </c>
      <c r="E104" s="13">
        <f>IF(Prices!E102&gt;0, Prices!E101/Prices!E102-1, "")</f>
        <v>2.5380603071352592E-2</v>
      </c>
      <c r="F104" s="13" t="str">
        <f>IF(Prices!F102&gt;0, Prices!F101/Prices!F102-1, "")</f>
        <v/>
      </c>
      <c r="G104" s="13">
        <f>IF(Prices!G102&gt;0, Prices!G101/Prices!G102-1, "")</f>
        <v>9.3590572730754884E-2</v>
      </c>
      <c r="H104" s="13">
        <f>IF(Prices!H102&gt;0, Prices!H101/Prices!H102-1, "")</f>
        <v>0.10327986070994299</v>
      </c>
      <c r="I104" s="13">
        <f>IF(Prices!I102&gt;0, Prices!I101/Prices!I102-1, "")</f>
        <v>2.8972513172557335E-2</v>
      </c>
      <c r="K104" s="13">
        <f>IF(Prices!K102&gt;0, Prices!K101/Prices!K102-1, "")</f>
        <v>7.3811373488215981E-2</v>
      </c>
      <c r="L104" s="13">
        <f>IF(Prices!L102&gt;0, Prices!L101/Prices!L102-1, "")</f>
        <v>3.8074487542902213E-2</v>
      </c>
      <c r="M104" s="13">
        <f>IF(Prices!M102&gt;0, Prices!M101/Prices!M102-1, "")</f>
        <v>2.8972513172557335E-2</v>
      </c>
      <c r="N104" s="13">
        <f>IF(Prices!N102&gt;0, Prices!N101/Prices!N102-1, "")</f>
        <v>-5.3098905884274128E-2</v>
      </c>
      <c r="O104" s="13">
        <f>IF(Prices!O102&gt;0, Prices!O101/Prices!O102-1, "")</f>
        <v>-2.0471622803127199E-2</v>
      </c>
      <c r="P104" s="13">
        <f>IF(Prices!P102&gt;0, Prices!P101/Prices!P102-1, "")</f>
        <v>-3.4045187248530007E-2</v>
      </c>
      <c r="Q104" s="13">
        <f>IF(Prices!Q102&gt;0, Prices!Q101/Prices!Q102-1, "")</f>
        <v>6.805543734218511E-2</v>
      </c>
      <c r="R104" s="13">
        <f>IF(Prices!R102&gt;0, Prices!R101/Prices!R102-1, "")</f>
        <v>7.5631126263079995E-2</v>
      </c>
      <c r="S104" s="13">
        <f>IF(Prices!S102&gt;0, Prices!S101/Prices!S102-1, "")</f>
        <v>-1.4772829804860943E-2</v>
      </c>
      <c r="T104" s="13"/>
      <c r="U104" s="13"/>
      <c r="V104" s="13"/>
      <c r="W104" s="13"/>
    </row>
    <row r="105" spans="1:23">
      <c r="A105" s="10">
        <v>37287</v>
      </c>
      <c r="B105" s="13">
        <f>IF(Prices!B103&gt;0, Prices!B102/Prices!B103-1, "")</f>
        <v>6.5267108290655296E-2</v>
      </c>
      <c r="C105" s="13">
        <f>IF(Prices!C103&gt;0, Prices!C102/Prices!C103-1, "")</f>
        <v>7.3097961213326679E-2</v>
      </c>
      <c r="D105" s="13">
        <f>IF(Prices!D103&gt;0, Prices!D102/Prices!D103-1, "")</f>
        <v>2.1041288566243432E-2</v>
      </c>
      <c r="E105" s="13">
        <f>IF(Prices!E103&gt;0, Prices!E102/Prices!E103-1, "")</f>
        <v>-2.5957800759327854E-2</v>
      </c>
      <c r="F105" s="13" t="str">
        <f>IF(Prices!F103&gt;0, Prices!F102/Prices!F103-1, "")</f>
        <v/>
      </c>
      <c r="G105" s="13">
        <f>IF(Prices!G103&gt;0, Prices!G102/Prices!G103-1, "")</f>
        <v>3.6000227171591348E-2</v>
      </c>
      <c r="H105" s="13">
        <f>IF(Prices!H103&gt;0, Prices!H102/Prices!H103-1, "")</f>
        <v>6.2717874744560476E-2</v>
      </c>
      <c r="I105" s="13">
        <f>IF(Prices!I103&gt;0, Prices!I102/Prices!I103-1, "")</f>
        <v>9.7520532092236767E-3</v>
      </c>
      <c r="K105" s="13">
        <f>IF(Prices!K103&gt;0, Prices!K102/Prices!K103-1, "")</f>
        <v>3.6511687742402543E-2</v>
      </c>
      <c r="L105" s="13">
        <f>IF(Prices!L103&gt;0, Prices!L102/Prices!L103-1, "")</f>
        <v>3.7161600435327902E-2</v>
      </c>
      <c r="M105" s="13">
        <f>IF(Prices!M103&gt;0, Prices!M102/Prices!M103-1, "")</f>
        <v>9.7520532092236767E-3</v>
      </c>
      <c r="N105" s="13">
        <f>IF(Prices!N103&gt;0, Prices!N102/Prices!N103-1, "")</f>
        <v>6.5267108290655296E-2</v>
      </c>
      <c r="O105" s="13">
        <f>IF(Prices!O103&gt;0, Prices!O102/Prices!O103-1, "")</f>
        <v>-7.225757106879338E-3</v>
      </c>
      <c r="P105" s="13">
        <f>IF(Prices!P103&gt;0, Prices!P102/Prices!P103-1, "")</f>
        <v>7.4836295603368796E-3</v>
      </c>
      <c r="Q105" s="13">
        <f>IF(Prices!Q103&gt;0, Prices!Q102/Prices!Q103-1, "")</f>
        <v>-6.0993965873216593E-2</v>
      </c>
      <c r="R105" s="13">
        <f>IF(Prices!R103&gt;0, Prices!R102/Prices!R103-1, "")</f>
        <v>5.2535447491925069E-2</v>
      </c>
      <c r="S105" s="13">
        <f>IF(Prices!S103&gt;0, Prices!S102/Prices!S103-1, "")</f>
        <v>-5.5000251921384913E-2</v>
      </c>
      <c r="T105" s="13"/>
      <c r="U105" s="13"/>
      <c r="V105" s="13"/>
      <c r="W105" s="13"/>
    </row>
    <row r="106" spans="1:23">
      <c r="A106" s="10">
        <v>37256</v>
      </c>
      <c r="B106" s="13">
        <f>IF(Prices!B104&gt;0, Prices!B103/Prices!B104-1, "")</f>
        <v>2.3482827055103517E-2</v>
      </c>
      <c r="C106" s="13">
        <f>IF(Prices!C104&gt;0, Prices!C103/Prices!C104-1, "")</f>
        <v>1.9930244145491827E-3</v>
      </c>
      <c r="D106" s="13">
        <f>IF(Prices!D104&gt;0, Prices!D103/Prices!D104-1, "")</f>
        <v>-4.3247056270009132E-2</v>
      </c>
      <c r="E106" s="13">
        <f>IF(Prices!E104&gt;0, Prices!E103/Prices!E104-1, "")</f>
        <v>5.2699802792868011E-2</v>
      </c>
      <c r="F106" s="13" t="str">
        <f>IF(Prices!F104&gt;0, Prices!F103/Prices!F104-1, "")</f>
        <v/>
      </c>
      <c r="G106" s="13">
        <f>IF(Prices!G104&gt;0, Prices!G103/Prices!G104-1, "")</f>
        <v>8.3423227934023458E-2</v>
      </c>
      <c r="H106" s="13">
        <f>IF(Prices!H104&gt;0, Prices!H103/Prices!H104-1, "")</f>
        <v>7.0892640406046814E-2</v>
      </c>
      <c r="I106" s="13">
        <f>IF(Prices!I104&gt;0, Prices!I103/Prices!I104-1, "")</f>
        <v>-4.4131888892514626E-3</v>
      </c>
      <c r="K106" s="13">
        <f>IF(Prices!K104&gt;0, Prices!K103/Prices!K104-1, "")</f>
        <v>7.5815734387441047E-4</v>
      </c>
      <c r="L106" s="13">
        <f>IF(Prices!L104&gt;0, Prices!L103/Prices!L104-1, "")</f>
        <v>2.1560127083148473E-2</v>
      </c>
      <c r="M106" s="13">
        <f>IF(Prices!M104&gt;0, Prices!M103/Prices!M104-1, "")</f>
        <v>-4.4131888892514626E-3</v>
      </c>
      <c r="N106" s="13">
        <f>IF(Prices!N104&gt;0, Prices!N103/Prices!N104-1, "")</f>
        <v>2.3482827055103517E-2</v>
      </c>
      <c r="O106" s="13">
        <f>IF(Prices!O104&gt;0, Prices!O103/Prices!O104-1, "")</f>
        <v>-1.0453959259683399E-2</v>
      </c>
      <c r="P106" s="13">
        <f>IF(Prices!P104&gt;0, Prices!P103/Prices!P104-1, "")</f>
        <v>-3.7803780378037777E-2</v>
      </c>
      <c r="Q106" s="13">
        <f>IF(Prices!Q104&gt;0, Prices!Q103/Prices!Q104-1, "")</f>
        <v>3.1683100285154753E-2</v>
      </c>
      <c r="R106" s="13">
        <f>IF(Prices!R104&gt;0, Prices!R103/Prices!R104-1, "")</f>
        <v>5.3611036826126002E-2</v>
      </c>
      <c r="S106" s="13">
        <f>IF(Prices!S104&gt;0, Prices!S103/Prices!S104-1, "")</f>
        <v>-3.6825915888338945E-2</v>
      </c>
      <c r="T106" s="13"/>
      <c r="U106" s="13"/>
      <c r="V106" s="13"/>
      <c r="W106" s="13"/>
    </row>
    <row r="107" spans="1:23">
      <c r="A107" s="10">
        <v>37225</v>
      </c>
      <c r="B107" s="13">
        <f>IF(Prices!B105&gt;0, Prices!B104/Prices!B105-1, "")</f>
        <v>-5.6369679344335788E-3</v>
      </c>
      <c r="C107" s="13">
        <f>IF(Prices!C105&gt;0, Prices!C104/Prices!C105-1, "")</f>
        <v>9.9637681159419067E-3</v>
      </c>
      <c r="D107" s="13">
        <f>IF(Prices!D105&gt;0, Prices!D104/Prices!D105-1, "")</f>
        <v>-1.4755412991178996E-2</v>
      </c>
      <c r="E107" s="13">
        <f>IF(Prices!E105&gt;0, Prices!E104/Prices!E105-1, "")</f>
        <v>1.9555574286949096E-3</v>
      </c>
      <c r="F107" s="13" t="str">
        <f>IF(Prices!F105&gt;0, Prices!F104/Prices!F105-1, "")</f>
        <v/>
      </c>
      <c r="G107" s="13">
        <f>IF(Prices!G105&gt;0, Prices!G104/Prices!G105-1, "")</f>
        <v>-3.8541147150844113E-2</v>
      </c>
      <c r="H107" s="13">
        <f>IF(Prices!H105&gt;0, Prices!H104/Prices!H105-1, "")</f>
        <v>0.11203591038763183</v>
      </c>
      <c r="I107" s="13">
        <f>IF(Prices!I105&gt;0, Prices!I104/Prices!I105-1, "")</f>
        <v>0.14521093182746836</v>
      </c>
      <c r="K107" s="13">
        <f>IF(Prices!K105&gt;0, Prices!K104/Prices!K105-1, "")</f>
        <v>0.10700618114828941</v>
      </c>
      <c r="L107" s="13">
        <f>IF(Prices!L105&gt;0, Prices!L104/Prices!L105-1, "")</f>
        <v>4.9874968083424731E-2</v>
      </c>
      <c r="M107" s="13">
        <f>IF(Prices!M105&gt;0, Prices!M104/Prices!M105-1, "")</f>
        <v>0.14521093182746836</v>
      </c>
      <c r="N107" s="13">
        <f>IF(Prices!N105&gt;0, Prices!N104/Prices!N105-1, "")</f>
        <v>-5.6369679344335788E-3</v>
      </c>
      <c r="O107" s="13">
        <f>IF(Prices!O105&gt;0, Prices!O104/Prices!O105-1, "")</f>
        <v>1.4605288417819162E-2</v>
      </c>
      <c r="P107" s="13">
        <f>IF(Prices!P105&gt;0, Prices!P104/Prices!P105-1, "")</f>
        <v>3.4771809996895442E-2</v>
      </c>
      <c r="Q107" s="13">
        <f>IF(Prices!Q105&gt;0, Prices!Q104/Prices!Q105-1, "")</f>
        <v>0.10339049871870687</v>
      </c>
      <c r="R107" s="13">
        <f>IF(Prices!R105&gt;0, Prices!R104/Prices!R105-1, "")</f>
        <v>0.16587599496252459</v>
      </c>
      <c r="S107" s="13">
        <f>IF(Prices!S105&gt;0, Prices!S104/Prices!S105-1, "")</f>
        <v>0.16157818739999752</v>
      </c>
      <c r="T107" s="13"/>
      <c r="U107" s="13"/>
      <c r="V107" s="13"/>
      <c r="W107" s="13"/>
    </row>
    <row r="108" spans="1:23">
      <c r="A108" s="10">
        <v>37195</v>
      </c>
      <c r="B108" s="13">
        <f>IF(Prices!B106&gt;0, Prices!B105/Prices!B106-1, "")</f>
        <v>3.3279022800667413E-2</v>
      </c>
      <c r="C108" s="13">
        <f>IF(Prices!C106&gt;0, Prices!C105/Prices!C106-1, "")</f>
        <v>2.6764493128035527E-2</v>
      </c>
      <c r="D108" s="13">
        <f>IF(Prices!D106&gt;0, Prices!D105/Prices!D106-1, "")</f>
        <v>1.1627906976744207E-2</v>
      </c>
      <c r="E108" s="13">
        <f>IF(Prices!E106&gt;0, Prices!E105/Prices!E106-1, "")</f>
        <v>1.3210701508035605E-2</v>
      </c>
      <c r="F108" s="13" t="str">
        <f>IF(Prices!F106&gt;0, Prices!F105/Prices!F106-1, "")</f>
        <v/>
      </c>
      <c r="G108" s="13">
        <f>IF(Prices!G106&gt;0, Prices!G105/Prices!G106-1, "")</f>
        <v>-1.8404664455578201E-2</v>
      </c>
      <c r="H108" s="13">
        <f>IF(Prices!H106&gt;0, Prices!H105/Prices!H106-1, "")</f>
        <v>3.8790402243300326E-2</v>
      </c>
      <c r="I108" s="13">
        <f>IF(Prices!I106&gt;0, Prices!I105/Prices!I106-1, "")</f>
        <v>-3.2913795211084285E-2</v>
      </c>
      <c r="K108" s="13">
        <f>IF(Prices!K106&gt;0, Prices!K105/Prices!K106-1, "")</f>
        <v>-2.9477308005594227E-2</v>
      </c>
      <c r="L108" s="13">
        <f>IF(Prices!L106&gt;0, Prices!L105/Prices!L106-1, "")</f>
        <v>1.9119566474465888E-2</v>
      </c>
      <c r="M108" s="13">
        <f>IF(Prices!M106&gt;0, Prices!M105/Prices!M106-1, "")</f>
        <v>-3.2913795211084285E-2</v>
      </c>
      <c r="N108" s="13">
        <f>IF(Prices!N106&gt;0, Prices!N105/Prices!N106-1, "")</f>
        <v>3.3279022800667413E-2</v>
      </c>
      <c r="O108" s="13">
        <f>IF(Prices!O106&gt;0, Prices!O105/Prices!O106-1, "")</f>
        <v>-9.4951198336665765E-3</v>
      </c>
      <c r="P108" s="13">
        <f>IF(Prices!P106&gt;0, Prices!P105/Prices!P106-1, "")</f>
        <v>-2.7182120205376137E-2</v>
      </c>
      <c r="Q108" s="13">
        <f>IF(Prices!Q106&gt;0, Prices!Q105/Prices!Q106-1, "")</f>
        <v>6.0767882131540496E-2</v>
      </c>
      <c r="R108" s="13">
        <f>IF(Prices!R106&gt;0, Prices!R105/Prices!R106-1, "")</f>
        <v>-2.1347118019408695E-2</v>
      </c>
      <c r="S108" s="13">
        <f>IF(Prices!S106&gt;0, Prices!S105/Prices!S106-1, "")</f>
        <v>0.12767164281278576</v>
      </c>
      <c r="T108" s="13"/>
      <c r="U108" s="13"/>
      <c r="V108" s="13"/>
      <c r="W108" s="13"/>
    </row>
    <row r="109" spans="1:23">
      <c r="A109" s="10">
        <v>37162</v>
      </c>
      <c r="B109" s="13">
        <f>IF(Prices!B107&gt;0, Prices!B106/Prices!B107-1, "")</f>
        <v>-0.10029976255996331</v>
      </c>
      <c r="C109" s="13">
        <f>IF(Prices!C107&gt;0, Prices!C106/Prices!C107-1, "")</f>
        <v>-4.8850009828975804E-2</v>
      </c>
      <c r="D109" s="13">
        <f>IF(Prices!D107&gt;0, Prices!D106/Prices!D107-1, "")</f>
        <v>-5.7834394904458519E-2</v>
      </c>
      <c r="E109" s="13">
        <f>IF(Prices!E107&gt;0, Prices!E106/Prices!E107-1, "")</f>
        <v>1.4745178585872543E-2</v>
      </c>
      <c r="F109" s="13" t="str">
        <f>IF(Prices!F107&gt;0, Prices!F106/Prices!F107-1, "")</f>
        <v/>
      </c>
      <c r="G109" s="13">
        <f>IF(Prices!G107&gt;0, Prices!G106/Prices!G107-1, "")</f>
        <v>-5.4119786908292999E-2</v>
      </c>
      <c r="H109" s="13">
        <f>IF(Prices!H107&gt;0, Prices!H106/Prices!H107-1, "")</f>
        <v>-4.1321724963087392E-2</v>
      </c>
      <c r="I109" s="13">
        <f>IF(Prices!I107&gt;0, Prices!I106/Prices!I107-1, "")</f>
        <v>-0.12159863126535531</v>
      </c>
      <c r="K109" s="13">
        <f>IF(Prices!K107&gt;0, Prices!K106/Prices!K107-1, "")</f>
        <v>-6.7117850600448836E-3</v>
      </c>
      <c r="L109" s="13">
        <f>IF(Prices!L107&gt;0, Prices!L106/Prices!L107-1, "")</f>
        <v>-1.8339138226743712E-2</v>
      </c>
      <c r="M109" s="13">
        <f>IF(Prices!M107&gt;0, Prices!M106/Prices!M107-1, "")</f>
        <v>-0.12159863126535531</v>
      </c>
      <c r="N109" s="13">
        <f>IF(Prices!N107&gt;0, Prices!N106/Prices!N107-1, "")</f>
        <v>-0.10029976255996331</v>
      </c>
      <c r="O109" s="13">
        <f>IF(Prices!O107&gt;0, Prices!O106/Prices!O107-1, "")</f>
        <v>7.5715858289799209E-2</v>
      </c>
      <c r="P109" s="13">
        <f>IF(Prices!P107&gt;0, Prices!P106/Prices!P107-1, "")</f>
        <v>-0.14551163490902852</v>
      </c>
      <c r="Q109" s="13">
        <f>IF(Prices!Q107&gt;0, Prices!Q106/Prices!Q107-1, "")</f>
        <v>-5.4749741531350815E-2</v>
      </c>
      <c r="R109" s="13">
        <f>IF(Prices!R107&gt;0, Prices!R106/Prices!R107-1, "")</f>
        <v>-7.9751358553519003E-2</v>
      </c>
      <c r="S109" s="13">
        <f>IF(Prices!S107&gt;0, Prices!S106/Prices!S107-1, "")</f>
        <v>-0.14663467556853749</v>
      </c>
      <c r="T109" s="13"/>
      <c r="U109" s="13"/>
      <c r="V109" s="13"/>
      <c r="W109" s="13"/>
    </row>
    <row r="110" spans="1:23">
      <c r="A110" s="10">
        <v>37134</v>
      </c>
      <c r="B110" s="13">
        <f>IF(Prices!B108&gt;0, Prices!B107/Prices!B108-1, "")</f>
        <v>-1.4943818255124253E-3</v>
      </c>
      <c r="C110" s="13">
        <f>IF(Prices!C108&gt;0, Prices!C107/Prices!C108-1, "")</f>
        <v>4.2738546684431666E-2</v>
      </c>
      <c r="D110" s="13">
        <f>IF(Prices!D108&gt;0, Prices!D107/Prices!D108-1, "")</f>
        <v>-1.5550539252570883E-2</v>
      </c>
      <c r="E110" s="13">
        <f>IF(Prices!E108&gt;0, Prices!E107/Prices!E108-1, "")</f>
        <v>-0.10066307665228447</v>
      </c>
      <c r="F110" s="13" t="str">
        <f>IF(Prices!F108&gt;0, Prices!F107/Prices!F108-1, "")</f>
        <v/>
      </c>
      <c r="G110" s="13">
        <f>IF(Prices!G108&gt;0, Prices!G107/Prices!G108-1, "")</f>
        <v>7.6922807447759034E-3</v>
      </c>
      <c r="H110" s="13">
        <f>IF(Prices!H108&gt;0, Prices!H107/Prices!H108-1, "")</f>
        <v>2.5425498590372575E-2</v>
      </c>
      <c r="I110" s="13">
        <f>IF(Prices!I108&gt;0, Prices!I107/Prices!I108-1, "")</f>
        <v>-1.8363832914333966E-2</v>
      </c>
      <c r="K110" s="13">
        <f>IF(Prices!K108&gt;0, Prices!K107/Prices!K108-1, "")</f>
        <v>-3.4785959859232607E-3</v>
      </c>
      <c r="L110" s="13">
        <f>IF(Prices!L108&gt;0, Prices!L107/Prices!L108-1, "")</f>
        <v>4.406890157945309E-2</v>
      </c>
      <c r="M110" s="13">
        <f>IF(Prices!M108&gt;0, Prices!M107/Prices!M108-1, "")</f>
        <v>-1.8363832914333966E-2</v>
      </c>
      <c r="N110" s="13">
        <f>IF(Prices!N108&gt;0, Prices!N107/Prices!N108-1, "")</f>
        <v>-1.4943818255124253E-3</v>
      </c>
      <c r="O110" s="13">
        <f>IF(Prices!O108&gt;0, Prices!O107/Prices!O108-1, "")</f>
        <v>-9.2231573852485926E-4</v>
      </c>
      <c r="P110" s="13">
        <f>IF(Prices!P108&gt;0, Prices!P107/Prices!P108-1, "")</f>
        <v>-1.7703227987155734E-2</v>
      </c>
      <c r="Q110" s="13">
        <f>IF(Prices!Q108&gt;0, Prices!Q107/Prices!Q108-1, "")</f>
        <v>-6.4456250400051207E-2</v>
      </c>
      <c r="R110" s="13">
        <f>IF(Prices!R108&gt;0, Prices!R107/Prices!R108-1, "")</f>
        <v>8.7754864007731914E-3</v>
      </c>
      <c r="S110" s="13">
        <f>IF(Prices!S108&gt;0, Prices!S107/Prices!S108-1, "")</f>
        <v>1.8985054318940486E-2</v>
      </c>
      <c r="T110" s="13"/>
      <c r="U110" s="13"/>
      <c r="V110" s="13"/>
      <c r="W110" s="13"/>
    </row>
    <row r="111" spans="1:23">
      <c r="A111" s="10">
        <v>37103</v>
      </c>
      <c r="B111" s="13">
        <f>IF(Prices!B109&gt;0, Prices!B108/Prices!B109-1, "")</f>
        <v>8.340059442983172E-2</v>
      </c>
      <c r="C111" s="13">
        <f>IF(Prices!C109&gt;0, Prices!C108/Prices!C109-1, "")</f>
        <v>-1.5041389057137144E-2</v>
      </c>
      <c r="D111" s="13">
        <f>IF(Prices!D109&gt;0, Prices!D108/Prices!D109-1, "")</f>
        <v>2.3620025673940948E-2</v>
      </c>
      <c r="E111" s="13">
        <f>IF(Prices!E109&gt;0, Prices!E108/Prices!E109-1, "")</f>
        <v>8.7868707437811056E-2</v>
      </c>
      <c r="F111" s="13" t="str">
        <f>IF(Prices!F109&gt;0, Prices!F108/Prices!F109-1, "")</f>
        <v/>
      </c>
      <c r="G111" s="13">
        <f>IF(Prices!G109&gt;0, Prices!G108/Prices!G109-1, "")</f>
        <v>1.4634364809847922E-2</v>
      </c>
      <c r="H111" s="13">
        <f>IF(Prices!H109&gt;0, Prices!H108/Prices!H109-1, "")</f>
        <v>2.3861959845196568E-2</v>
      </c>
      <c r="I111" s="13">
        <f>IF(Prices!I109&gt;0, Prices!I108/Prices!I109-1, "")</f>
        <v>0</v>
      </c>
      <c r="K111" s="13">
        <f>IF(Prices!K109&gt;0, Prices!K108/Prices!K109-1, "")</f>
        <v>0.11078817373279937</v>
      </c>
      <c r="L111" s="13">
        <f>IF(Prices!L109&gt;0, Prices!L108/Prices!L109-1, "")</f>
        <v>0.11928148706212371</v>
      </c>
      <c r="M111" s="13">
        <f>IF(Prices!M109&gt;0, Prices!M108/Prices!M109-1, "")</f>
        <v>0</v>
      </c>
      <c r="N111" s="13">
        <f>IF(Prices!N109&gt;0, Prices!N108/Prices!N109-1, "")</f>
        <v>8.340059442983172E-2</v>
      </c>
      <c r="O111" s="13">
        <f>IF(Prices!O109&gt;0, Prices!O108/Prices!O109-1, "")</f>
        <v>-7.8145334209189121E-2</v>
      </c>
      <c r="P111" s="13">
        <f>IF(Prices!P109&gt;0, Prices!P108/Prices!P109-1, "")</f>
        <v>-8.235111662531025E-2</v>
      </c>
      <c r="Q111" s="13">
        <f>IF(Prices!Q109&gt;0, Prices!Q108/Prices!Q109-1, "")</f>
        <v>-1.945647398481154E-2</v>
      </c>
      <c r="R111" s="13">
        <f>IF(Prices!R109&gt;0, Prices!R108/Prices!R109-1, "")</f>
        <v>4.1158000992700394E-3</v>
      </c>
      <c r="S111" s="13">
        <f>IF(Prices!S109&gt;0, Prices!S108/Prices!S109-1, "")</f>
        <v>5.9850205494267783E-2</v>
      </c>
      <c r="T111" s="13"/>
      <c r="U111" s="13"/>
      <c r="V111" s="13"/>
      <c r="W111" s="13"/>
    </row>
    <row r="112" spans="1:23">
      <c r="A112" s="10">
        <v>37071</v>
      </c>
      <c r="B112" s="13">
        <f>IF(Prices!B110&gt;0, Prices!B109/Prices!B110-1, "")</f>
        <v>0.10593498453637995</v>
      </c>
      <c r="C112" s="13">
        <f>IF(Prices!C110&gt;0, Prices!C109/Prices!C110-1, "")</f>
        <v>3.101582014987514E-2</v>
      </c>
      <c r="D112" s="13">
        <f>IF(Prices!D110&gt;0, Prices!D109/Prices!D110-1, "")</f>
        <v>-2.2780872095940374E-2</v>
      </c>
      <c r="E112" s="13">
        <f>IF(Prices!E110&gt;0, Prices!E109/Prices!E110-1, "")</f>
        <v>5.1497445723851509E-3</v>
      </c>
      <c r="F112" s="13" t="str">
        <f>IF(Prices!F110&gt;0, Prices!F109/Prices!F110-1, "")</f>
        <v/>
      </c>
      <c r="G112" s="13">
        <f>IF(Prices!G110&gt;0, Prices!G109/Prices!G110-1, "")</f>
        <v>9.8606718055653131E-2</v>
      </c>
      <c r="H112" s="13">
        <f>IF(Prices!H110&gt;0, Prices!H109/Prices!H110-1, "")</f>
        <v>-2.1231178126340566E-2</v>
      </c>
      <c r="I112" s="13">
        <f>IF(Prices!I110&gt;0, Prices!I109/Prices!I110-1, "")</f>
        <v>0.11649568335394478</v>
      </c>
      <c r="K112" s="13">
        <f>IF(Prices!K110&gt;0, Prices!K109/Prices!K110-1, "")</f>
        <v>-2.280383091149274E-2</v>
      </c>
      <c r="L112" s="13">
        <f>IF(Prices!L110&gt;0, Prices!L109/Prices!L110-1, "")</f>
        <v>-6.8516679764522026E-3</v>
      </c>
      <c r="M112" s="13">
        <f>IF(Prices!M110&gt;0, Prices!M109/Prices!M110-1, "")</f>
        <v>0.11649568335394478</v>
      </c>
      <c r="N112" s="13">
        <f>IF(Prices!N110&gt;0, Prices!N109/Prices!N110-1, "")</f>
        <v>0.10593498453637995</v>
      </c>
      <c r="O112" s="13">
        <f>IF(Prices!O110&gt;0, Prices!O109/Prices!O110-1, "")</f>
        <v>4.1490251559337388E-2</v>
      </c>
      <c r="P112" s="13">
        <f>IF(Prices!P110&gt;0, Prices!P109/Prices!P110-1, "")</f>
        <v>6.2842543371656845E-2</v>
      </c>
      <c r="Q112" s="13">
        <f>IF(Prices!Q110&gt;0, Prices!Q109/Prices!Q110-1, "")</f>
        <v>-3.7784845800789113E-2</v>
      </c>
      <c r="R112" s="13">
        <f>IF(Prices!R110&gt;0, Prices!R109/Prices!R110-1, "")</f>
        <v>-0.12255264175226199</v>
      </c>
      <c r="S112" s="13">
        <f>IF(Prices!S110&gt;0, Prices!S109/Prices!S110-1, "")</f>
        <v>9.2864741341948553E-2</v>
      </c>
      <c r="T112" s="13"/>
      <c r="U112" s="13"/>
      <c r="V112" s="13"/>
      <c r="W112" s="13"/>
    </row>
    <row r="113" spans="1:23">
      <c r="A113" s="10">
        <v>37042</v>
      </c>
      <c r="B113" s="13">
        <f>IF(Prices!B111&gt;0, Prices!B110/Prices!B111-1, "")</f>
        <v>-1.9163816900828134E-2</v>
      </c>
      <c r="C113" s="13">
        <f>IF(Prices!C111&gt;0, Prices!C110/Prices!C111-1, "")</f>
        <v>6.993318485523381E-2</v>
      </c>
      <c r="D113" s="13">
        <f>IF(Prices!D111&gt;0, Prices!D110/Prices!D111-1, "")</f>
        <v>8.6547221378681094E-3</v>
      </c>
      <c r="E113" s="13">
        <f>IF(Prices!E111&gt;0, Prices!E110/Prices!E111-1, "")</f>
        <v>-6.7641516055680584E-2</v>
      </c>
      <c r="F113" s="13" t="str">
        <f>IF(Prices!F111&gt;0, Prices!F110/Prices!F111-1, "")</f>
        <v/>
      </c>
      <c r="G113" s="13">
        <f>IF(Prices!G111&gt;0, Prices!G110/Prices!G111-1, "")</f>
        <v>-2.1499903711243773E-2</v>
      </c>
      <c r="H113" s="13">
        <f>IF(Prices!H111&gt;0, Prices!H110/Prices!H111-1, "")</f>
        <v>6.5608866786347475E-2</v>
      </c>
      <c r="I113" s="13">
        <f>IF(Prices!I111&gt;0, Prices!I110/Prices!I111-1, "")</f>
        <v>1.6098461147296295E-2</v>
      </c>
      <c r="K113" s="13">
        <f>IF(Prices!K111&gt;0, Prices!K110/Prices!K111-1, "")</f>
        <v>8.8282157875190004E-2</v>
      </c>
      <c r="L113" s="13">
        <f>IF(Prices!L111&gt;0, Prices!L110/Prices!L111-1, "")</f>
        <v>6.977879803868281E-2</v>
      </c>
      <c r="M113" s="13">
        <f>IF(Prices!M111&gt;0, Prices!M110/Prices!M111-1, "")</f>
        <v>1.6098461147296295E-2</v>
      </c>
      <c r="N113" s="13">
        <f>IF(Prices!N111&gt;0, Prices!N110/Prices!N111-1, "")</f>
        <v>-1.9163816900828134E-2</v>
      </c>
      <c r="O113" s="13">
        <f>IF(Prices!O111&gt;0, Prices!O110/Prices!O111-1, "")</f>
        <v>1.4143508700273921E-2</v>
      </c>
      <c r="P113" s="13">
        <f>IF(Prices!P111&gt;0, Prices!P110/Prices!P111-1, "")</f>
        <v>2.1381371269834526E-2</v>
      </c>
      <c r="Q113" s="13">
        <f>IF(Prices!Q111&gt;0, Prices!Q110/Prices!Q111-1, "")</f>
        <v>1.1554791207610826E-3</v>
      </c>
      <c r="R113" s="13">
        <f>IF(Prices!R111&gt;0, Prices!R110/Prices!R111-1, "")</f>
        <v>4.2979196864218361E-2</v>
      </c>
      <c r="S113" s="13">
        <f>IF(Prices!S111&gt;0, Prices!S110/Prices!S111-1, "")</f>
        <v>0.10449417421860541</v>
      </c>
      <c r="T113" s="13"/>
      <c r="U113" s="13"/>
      <c r="V113" s="13"/>
      <c r="W113" s="13"/>
    </row>
    <row r="114" spans="1:23">
      <c r="A114" s="10">
        <v>37011</v>
      </c>
      <c r="B114" s="13">
        <f>IF(Prices!B112&gt;0, Prices!B111/Prices!B112-1, "")</f>
        <v>-3.9331082167550879E-2</v>
      </c>
      <c r="C114" s="13">
        <f>IF(Prices!C112&gt;0, Prices!C111/Prices!C112-1, "")</f>
        <v>4.5645086166744342E-2</v>
      </c>
      <c r="D114" s="13">
        <f>IF(Prices!D112&gt;0, Prices!D111/Prices!D112-1, "")</f>
        <v>4.8002970349546592E-2</v>
      </c>
      <c r="E114" s="13">
        <f>IF(Prices!E112&gt;0, Prices!E111/Prices!E112-1, "")</f>
        <v>6.6970092405430837E-2</v>
      </c>
      <c r="F114" s="13" t="str">
        <f>IF(Prices!F112&gt;0, Prices!F111/Prices!F112-1, "")</f>
        <v/>
      </c>
      <c r="G114" s="13">
        <f>IF(Prices!G112&gt;0, Prices!G111/Prices!G112-1, "")</f>
        <v>6.1803947916134083E-2</v>
      </c>
      <c r="H114" s="13">
        <f>IF(Prices!H112&gt;0, Prices!H111/Prices!H112-1, "")</f>
        <v>8.1384482748225961E-2</v>
      </c>
      <c r="I114" s="13">
        <f>IF(Prices!I112&gt;0, Prices!I111/Prices!I112-1, "")</f>
        <v>6.0580460748408616E-2</v>
      </c>
      <c r="K114" s="13">
        <f>IF(Prices!K112&gt;0, Prices!K111/Prices!K112-1, "")</f>
        <v>1.882739217732543E-2</v>
      </c>
      <c r="L114" s="13">
        <f>IF(Prices!L112&gt;0, Prices!L111/Prices!L112-1, "")</f>
        <v>-3.4889200915349639E-2</v>
      </c>
      <c r="M114" s="13">
        <f>IF(Prices!M112&gt;0, Prices!M111/Prices!M112-1, "")</f>
        <v>6.0580460748408616E-2</v>
      </c>
      <c r="N114" s="13">
        <f>IF(Prices!N112&gt;0, Prices!N111/Prices!N112-1, "")</f>
        <v>-3.9331082167550879E-2</v>
      </c>
      <c r="O114" s="13">
        <f>IF(Prices!O112&gt;0, Prices!O111/Prices!O112-1, "")</f>
        <v>1.3716445402283783E-2</v>
      </c>
      <c r="P114" s="13">
        <f>IF(Prices!P112&gt;0, Prices!P111/Prices!P112-1, "")</f>
        <v>9.141439661904549E-2</v>
      </c>
      <c r="Q114" s="13">
        <f>IF(Prices!Q112&gt;0, Prices!Q111/Prices!Q112-1, "")</f>
        <v>0.14542502520064327</v>
      </c>
      <c r="R114" s="13">
        <f>IF(Prices!R112&gt;0, Prices!R111/Prices!R112-1, "")</f>
        <v>7.7858278459007835E-2</v>
      </c>
      <c r="S114" s="13">
        <f>IF(Prices!S112&gt;0, Prices!S111/Prices!S112-1, "")</f>
        <v>-1.3702304819949274E-2</v>
      </c>
      <c r="T114" s="13"/>
      <c r="U114" s="13"/>
      <c r="V114" s="13"/>
      <c r="W114" s="13"/>
    </row>
    <row r="115" spans="1:23">
      <c r="A115" s="10">
        <v>36980</v>
      </c>
      <c r="B115" s="13">
        <f>IF(Prices!B113&gt;0, Prices!B112/Prices!B113-1, "")</f>
        <v>-3.6289774637209615E-2</v>
      </c>
      <c r="C115" s="13">
        <f>IF(Prices!C113&gt;0, Prices!C112/Prices!C113-1, "")</f>
        <v>-4.789356984478943E-2</v>
      </c>
      <c r="D115" s="13">
        <f>IF(Prices!D113&gt;0, Prices!D112/Prices!D113-1, "")</f>
        <v>-3.6982172958063053E-2</v>
      </c>
      <c r="E115" s="13">
        <f>IF(Prices!E113&gt;0, Prices!E112/Prices!E113-1, "")</f>
        <v>-5.6441779956655114E-2</v>
      </c>
      <c r="F115" s="13" t="str">
        <f>IF(Prices!F113&gt;0, Prices!F112/Prices!F113-1, "")</f>
        <v/>
      </c>
      <c r="G115" s="13">
        <f>IF(Prices!G113&gt;0, Prices!G112/Prices!G113-1, "")</f>
        <v>-4.0541203343633314E-2</v>
      </c>
      <c r="H115" s="13">
        <f>IF(Prices!H113&gt;0, Prices!H112/Prices!H113-1, "")</f>
        <v>-6.4014084904435942E-2</v>
      </c>
      <c r="I115" s="13">
        <f>IF(Prices!I113&gt;0, Prices!I112/Prices!I113-1, "")</f>
        <v>-1.8375098178786242E-2</v>
      </c>
      <c r="K115" s="13">
        <f>IF(Prices!K113&gt;0, Prices!K112/Prices!K113-1, "")</f>
        <v>-0.12541498980539523</v>
      </c>
      <c r="L115" s="13">
        <f>IF(Prices!L113&gt;0, Prices!L112/Prices!L113-1, "")</f>
        <v>-0.11205877531298802</v>
      </c>
      <c r="M115" s="13">
        <f>IF(Prices!M113&gt;0, Prices!M112/Prices!M113-1, "")</f>
        <v>-1.8375098178786242E-2</v>
      </c>
      <c r="N115" s="13">
        <f>IF(Prices!N113&gt;0, Prices!N112/Prices!N113-1, "")</f>
        <v>-3.6289774637209615E-2</v>
      </c>
      <c r="O115" s="13">
        <f>IF(Prices!O113&gt;0, Prices!O112/Prices!O113-1, "")</f>
        <v>-6.4182904263378249E-2</v>
      </c>
      <c r="P115" s="13">
        <f>IF(Prices!P113&gt;0, Prices!P112/Prices!P113-1, "")</f>
        <v>-5.6189030999349687E-2</v>
      </c>
      <c r="Q115" s="13">
        <f>IF(Prices!Q113&gt;0, Prices!Q112/Prices!Q113-1, "")</f>
        <v>-7.8489072936905324E-2</v>
      </c>
      <c r="R115" s="13">
        <f>IF(Prices!R113&gt;0, Prices!R112/Prices!R113-1, "")</f>
        <v>-1.3041518940607344E-2</v>
      </c>
      <c r="S115" s="13">
        <f>IF(Prices!S113&gt;0, Prices!S112/Prices!S113-1, "")</f>
        <v>1.8129380083354629E-2</v>
      </c>
      <c r="T115" s="13"/>
      <c r="U115" s="13"/>
      <c r="V115" s="13"/>
      <c r="W115" s="13"/>
    </row>
    <row r="116" spans="1:23">
      <c r="A116" s="10">
        <v>36950</v>
      </c>
      <c r="B116" s="13">
        <f>IF(Prices!B114&gt;0, Prices!B113/Prices!B114-1, "")</f>
        <v>0.15348887092250063</v>
      </c>
      <c r="C116" s="13">
        <f>IF(Prices!C114&gt;0, Prices!C113/Prices!C114-1, "")</f>
        <v>2.6867030965391558E-2</v>
      </c>
      <c r="D116" s="13">
        <f>IF(Prices!D114&gt;0, Prices!D113/Prices!D114-1, "")</f>
        <v>4.3438865792559511E-2</v>
      </c>
      <c r="E116" s="13">
        <f>IF(Prices!E114&gt;0, Prices!E113/Prices!E114-1, "")</f>
        <v>-1.8072644056169374E-2</v>
      </c>
      <c r="F116" s="13" t="str">
        <f>IF(Prices!F114&gt;0, Prices!F113/Prices!F114-1, "")</f>
        <v/>
      </c>
      <c r="G116" s="13">
        <f>IF(Prices!G114&gt;0, Prices!G113/Prices!G114-1, "")</f>
        <v>8.5714647969469038E-2</v>
      </c>
      <c r="H116" s="13">
        <f>IF(Prices!H114&gt;0, Prices!H113/Prices!H114-1, "")</f>
        <v>4.3774553978995989E-2</v>
      </c>
      <c r="I116" s="13">
        <f>IF(Prices!I114&gt;0, Prices!I113/Prices!I114-1, "")</f>
        <v>1.9377507918216796E-3</v>
      </c>
      <c r="K116" s="13">
        <f>IF(Prices!K114&gt;0, Prices!K113/Prices!K114-1, "")</f>
        <v>6.5479981801637832E-2</v>
      </c>
      <c r="L116" s="13">
        <f>IF(Prices!L114&gt;0, Prices!L113/Prices!L114-1, "")</f>
        <v>-1.8653367428155265E-2</v>
      </c>
      <c r="M116" s="13">
        <f>IF(Prices!M114&gt;0, Prices!M113/Prices!M114-1, "")</f>
        <v>1.9377507918216796E-3</v>
      </c>
      <c r="N116" s="13">
        <f>IF(Prices!N114&gt;0, Prices!N113/Prices!N114-1, "")</f>
        <v>0.15348887092250063</v>
      </c>
      <c r="O116" s="13">
        <f>IF(Prices!O114&gt;0, Prices!O113/Prices!O114-1, "")</f>
        <v>-1.7144405548313313E-2</v>
      </c>
      <c r="P116" s="13">
        <f>IF(Prices!P114&gt;0, Prices!P113/Prices!P114-1, "")</f>
        <v>1.4158202523853358E-2</v>
      </c>
      <c r="Q116" s="13">
        <f>IF(Prices!Q114&gt;0, Prices!Q113/Prices!Q114-1, "")</f>
        <v>2.4473873468112695E-2</v>
      </c>
      <c r="R116" s="13">
        <f>IF(Prices!R114&gt;0, Prices!R113/Prices!R114-1, "")</f>
        <v>-2.2497611718501287E-2</v>
      </c>
      <c r="S116" s="13">
        <f>IF(Prices!S114&gt;0, Prices!S113/Prices!S114-1, "")</f>
        <v>6.947032673018616E-2</v>
      </c>
      <c r="T116" s="13"/>
      <c r="U116" s="13"/>
      <c r="V116" s="13"/>
      <c r="W116" s="13"/>
    </row>
    <row r="117" spans="1:23">
      <c r="A117" s="10">
        <v>36922</v>
      </c>
      <c r="B117" s="13">
        <f>IF(Prices!B115&gt;0, Prices!B114/Prices!B115-1, "")</f>
        <v>-2.7148933893362592E-2</v>
      </c>
      <c r="C117" s="13">
        <f>IF(Prices!C115&gt;0, Prices!C114/Prices!C115-1, "")</f>
        <v>4.5465365389193213E-2</v>
      </c>
      <c r="D117" s="13">
        <f>IF(Prices!D115&gt;0, Prices!D114/Prices!D115-1, "")</f>
        <v>2.8054794520548043E-2</v>
      </c>
      <c r="E117" s="13">
        <f>IF(Prices!E115&gt;0, Prices!E114/Prices!E115-1, "")</f>
        <v>-9.0908658120461783E-2</v>
      </c>
      <c r="F117" s="13" t="str">
        <f>IF(Prices!F115&gt;0, Prices!F114/Prices!F115-1, "")</f>
        <v/>
      </c>
      <c r="G117" s="13">
        <f>IF(Prices!G115&gt;0, Prices!G114/Prices!G115-1, "")</f>
        <v>-5.0976525994835598E-2</v>
      </c>
      <c r="H117" s="13">
        <f>IF(Prices!H115&gt;0, Prices!H114/Prices!H115-1, "")</f>
        <v>8.2297968368511221E-2</v>
      </c>
      <c r="I117" s="13">
        <f>IF(Prices!I115&gt;0, Prices!I114/Prices!I115-1, "")</f>
        <v>-9.947639094500782E-2</v>
      </c>
      <c r="K117" s="13">
        <f>IF(Prices!K115&gt;0, Prices!K114/Prices!K115-1, "")</f>
        <v>-4.3214242961769789E-2</v>
      </c>
      <c r="L117" s="13">
        <f>IF(Prices!L115&gt;0, Prices!L114/Prices!L115-1, "")</f>
        <v>-7.9542974717087045E-2</v>
      </c>
      <c r="M117" s="13">
        <f>IF(Prices!M115&gt;0, Prices!M114/Prices!M115-1, "")</f>
        <v>-9.947639094500782E-2</v>
      </c>
      <c r="N117" s="13">
        <f>IF(Prices!N115&gt;0, Prices!N114/Prices!N115-1, "")</f>
        <v>-2.7148933893362592E-2</v>
      </c>
      <c r="O117" s="13">
        <f>IF(Prices!O115&gt;0, Prices!O114/Prices!O115-1, "")</f>
        <v>-6.6724383436805756E-2</v>
      </c>
      <c r="P117" s="13">
        <f>IF(Prices!P115&gt;0, Prices!P114/Prices!P115-1, "")</f>
        <v>-0.13038657133024878</v>
      </c>
      <c r="Q117" s="13">
        <f>IF(Prices!Q115&gt;0, Prices!Q114/Prices!Q115-1, "")</f>
        <v>-8.1747958802497522E-2</v>
      </c>
      <c r="R117" s="13">
        <f>IF(Prices!R115&gt;0, Prices!R114/Prices!R115-1, "")</f>
        <v>-1.1935226748332362E-2</v>
      </c>
      <c r="S117" s="13">
        <f>IF(Prices!S115&gt;0, Prices!S114/Prices!S115-1, "")</f>
        <v>-1.3928651662740044E-2</v>
      </c>
      <c r="T117" s="13"/>
      <c r="U117" s="13"/>
      <c r="V117" s="13"/>
      <c r="W117" s="13"/>
    </row>
    <row r="118" spans="1:23">
      <c r="A118" s="10">
        <v>36889</v>
      </c>
      <c r="B118" s="13">
        <f>IF(Prices!B116&gt;0, Prices!B115/Prices!B116-1, "")</f>
        <v>-0.13671972433416157</v>
      </c>
      <c r="C118" s="13">
        <f>IF(Prices!C116&gt;0, Prices!C115/Prices!C116-1, "")</f>
        <v>-1.0365135453474839E-2</v>
      </c>
      <c r="D118" s="13">
        <f>IF(Prices!D116&gt;0, Prices!D115/Prices!D116-1, "")</f>
        <v>-1.6066422255768709E-2</v>
      </c>
      <c r="E118" s="13">
        <f>IF(Prices!E116&gt;0, Prices!E115/Prices!E116-1, "")</f>
        <v>-6.5292010892247232E-3</v>
      </c>
      <c r="F118" s="13" t="str">
        <f>IF(Prices!F116&gt;0, Prices!F115/Prices!F116-1, "")</f>
        <v/>
      </c>
      <c r="G118" s="13">
        <f>IF(Prices!G116&gt;0, Prices!G115/Prices!G116-1, "")</f>
        <v>2.9017903205968754E-2</v>
      </c>
      <c r="H118" s="13">
        <f>IF(Prices!H116&gt;0, Prices!H115/Prices!H116-1, "")</f>
        <v>1.7764109750796564E-2</v>
      </c>
      <c r="I118" s="13">
        <f>IF(Prices!I116&gt;0, Prices!I115/Prices!I116-1, "")</f>
        <v>-1.8835544336686216E-2</v>
      </c>
      <c r="K118" s="13">
        <f>IF(Prices!K116&gt;0, Prices!K115/Prices!K116-1, "")</f>
        <v>-0.20559337785558374</v>
      </c>
      <c r="L118" s="13">
        <f>IF(Prices!L116&gt;0, Prices!L115/Prices!L116-1, "")</f>
        <v>4.7579002371805901E-2</v>
      </c>
      <c r="M118" s="13">
        <f>IF(Prices!M116&gt;0, Prices!M115/Prices!M116-1, "")</f>
        <v>-1.8835544336686216E-2</v>
      </c>
      <c r="N118" s="13">
        <f>IF(Prices!N116&gt;0, Prices!N115/Prices!N116-1, "")</f>
        <v>-0.13671972433416157</v>
      </c>
      <c r="O118" s="13">
        <f>IF(Prices!O116&gt;0, Prices!O115/Prices!O116-1, "")</f>
        <v>9.8721610465422049E-2</v>
      </c>
      <c r="P118" s="13">
        <f>IF(Prices!P116&gt;0, Prices!P115/Prices!P116-1, "")</f>
        <v>1.2700871248789714E-2</v>
      </c>
      <c r="Q118" s="13">
        <f>IF(Prices!Q116&gt;0, Prices!Q115/Prices!Q116-1, "")</f>
        <v>0.20651579049029389</v>
      </c>
      <c r="R118" s="13">
        <f>IF(Prices!R116&gt;0, Prices!R115/Prices!R116-1, "")</f>
        <v>3.029665474437282E-3</v>
      </c>
      <c r="S118" s="13">
        <f>IF(Prices!S116&gt;0, Prices!S115/Prices!S116-1, "")</f>
        <v>0.15613969657817961</v>
      </c>
      <c r="T118" s="13"/>
      <c r="U118" s="13"/>
      <c r="V118" s="13"/>
      <c r="W118" s="13"/>
    </row>
    <row r="119" spans="1:23">
      <c r="A119" s="10">
        <v>36860</v>
      </c>
      <c r="B119" s="13">
        <f>IF(Prices!B117&gt;0, Prices!B116/Prices!B117-1, "")</f>
        <v>0.10344933039411841</v>
      </c>
      <c r="C119" s="13">
        <f>IF(Prices!C117&gt;0, Prices!C116/Prices!C117-1, "")</f>
        <v>4.6148384806530274E-3</v>
      </c>
      <c r="D119" s="13">
        <f>IF(Prices!D117&gt;0, Prices!D116/Prices!D117-1, "")</f>
        <v>-1.6171634952288905E-4</v>
      </c>
      <c r="E119" s="13">
        <f>IF(Prices!E117&gt;0, Prices!E116/Prices!E117-1, "")</f>
        <v>2.11112902028181E-2</v>
      </c>
      <c r="F119" s="13" t="str">
        <f>IF(Prices!F117&gt;0, Prices!F116/Prices!F117-1, "")</f>
        <v/>
      </c>
      <c r="G119" s="13">
        <f>IF(Prices!G117&gt;0, Prices!G116/Prices!G117-1, "")</f>
        <v>-1.1036923898287365E-2</v>
      </c>
      <c r="H119" s="13">
        <f>IF(Prices!H117&gt;0, Prices!H116/Prices!H117-1, "")</f>
        <v>-3.9023629902113721E-2</v>
      </c>
      <c r="I119" s="13">
        <f>IF(Prices!I117&gt;0, Prices!I116/Prices!I117-1, "")</f>
        <v>0.26356062295449068</v>
      </c>
      <c r="K119" s="13">
        <f>IF(Prices!K117&gt;0, Prices!K116/Prices!K117-1, "")</f>
        <v>1.4024699053332146E-3</v>
      </c>
      <c r="L119" s="13">
        <f>IF(Prices!L117&gt;0, Prices!L116/Prices!L117-1, "")</f>
        <v>4.8118434845859204E-2</v>
      </c>
      <c r="M119" s="13">
        <f>IF(Prices!M117&gt;0, Prices!M116/Prices!M117-1, "")</f>
        <v>0.26356062295449068</v>
      </c>
      <c r="N119" s="13">
        <f>IF(Prices!N117&gt;0, Prices!N116/Prices!N117-1, "")</f>
        <v>0.10344933039411841</v>
      </c>
      <c r="O119" s="13">
        <f>IF(Prices!O117&gt;0, Prices!O116/Prices!O117-1, "")</f>
        <v>-1.7018933563583971E-4</v>
      </c>
      <c r="P119" s="13">
        <f>IF(Prices!P117&gt;0, Prices!P116/Prices!P117-1, "")</f>
        <v>-6.7285466628142054E-2</v>
      </c>
      <c r="Q119" s="13">
        <f>IF(Prices!Q117&gt;0, Prices!Q116/Prices!Q117-1, "")</f>
        <v>3.9896221283006295E-2</v>
      </c>
      <c r="R119" s="13">
        <f>IF(Prices!R117&gt;0, Prices!R116/Prices!R117-1, "")</f>
        <v>8.9107209348953109E-2</v>
      </c>
      <c r="S119" s="13">
        <f>IF(Prices!S117&gt;0, Prices!S116/Prices!S117-1, "")</f>
        <v>9.2418956976454414E-3</v>
      </c>
      <c r="T119" s="13"/>
      <c r="U119" s="13"/>
      <c r="V119" s="13"/>
      <c r="W119" s="13"/>
    </row>
    <row r="120" spans="1:23">
      <c r="A120" s="10">
        <v>36830</v>
      </c>
      <c r="B120" s="13">
        <f>IF(Prices!B118&gt;0, Prices!B117/Prices!B118-1, "")</f>
        <v>7.6066001749589329E-2</v>
      </c>
      <c r="C120" s="13">
        <f>IF(Prices!C118&gt;0, Prices!C117/Prices!C118-1, "")</f>
        <v>-3.6923076923076836E-2</v>
      </c>
      <c r="D120" s="13">
        <f>IF(Prices!D118&gt;0, Prices!D117/Prices!D118-1, "")</f>
        <v>5.1286410517964232E-2</v>
      </c>
      <c r="E120" s="13">
        <f>IF(Prices!E118&gt;0, Prices!E117/Prices!E118-1, "")</f>
        <v>2.3308351495203716E-2</v>
      </c>
      <c r="F120" s="13" t="str">
        <f>IF(Prices!F118&gt;0, Prices!F117/Prices!F118-1, "")</f>
        <v/>
      </c>
      <c r="G120" s="13">
        <f>IF(Prices!G118&gt;0, Prices!G117/Prices!G118-1, "")</f>
        <v>9.6188866288616781E-2</v>
      </c>
      <c r="H120" s="13">
        <f>IF(Prices!H118&gt;0, Prices!H117/Prices!H118-1, "")</f>
        <v>0.20588544877674719</v>
      </c>
      <c r="I120" s="13">
        <f>IF(Prices!I118&gt;0, Prices!I117/Prices!I118-1, "")</f>
        <v>6.4497525463178107E-2</v>
      </c>
      <c r="K120" s="13">
        <f>IF(Prices!K118&gt;0, Prices!K117/Prices!K118-1, "")</f>
        <v>0.13350048083527977</v>
      </c>
      <c r="L120" s="13">
        <f>IF(Prices!L118&gt;0, Prices!L117/Prices!L118-1, "")</f>
        <v>7.1227225850807763E-2</v>
      </c>
      <c r="M120" s="13">
        <f>IF(Prices!M118&gt;0, Prices!M117/Prices!M118-1, "")</f>
        <v>6.4497525463178107E-2</v>
      </c>
      <c r="N120" s="13">
        <f>IF(Prices!N118&gt;0, Prices!N117/Prices!N118-1, "")</f>
        <v>7.6066001749589329E-2</v>
      </c>
      <c r="O120" s="13">
        <f>IF(Prices!O118&gt;0, Prices!O117/Prices!O118-1, "")</f>
        <v>0.24861327691649038</v>
      </c>
      <c r="P120" s="13">
        <f>IF(Prices!P118&gt;0, Prices!P117/Prices!P118-1, "")</f>
        <v>0.26793973531162685</v>
      </c>
      <c r="Q120" s="13">
        <f>IF(Prices!Q118&gt;0, Prices!Q117/Prices!Q118-1, "")</f>
        <v>6.0354619999289927E-2</v>
      </c>
      <c r="R120" s="13">
        <f>IF(Prices!R118&gt;0, Prices!R117/Prices!R118-1, "")</f>
        <v>8.8948635734158454E-2</v>
      </c>
      <c r="S120" s="13">
        <f>IF(Prices!S118&gt;0, Prices!S117/Prices!S118-1, "")</f>
        <v>0.18371682260836342</v>
      </c>
      <c r="T120" s="13"/>
      <c r="U120" s="13"/>
      <c r="V120" s="13"/>
      <c r="W120" s="13"/>
    </row>
    <row r="121" spans="1:23">
      <c r="A121" s="10">
        <v>36798</v>
      </c>
      <c r="B121" s="13">
        <f>IF(Prices!B119&gt;0, Prices!B118/Prices!B119-1, "")</f>
        <v>4.1546823721619885E-2</v>
      </c>
      <c r="C121" s="13">
        <f>IF(Prices!C119&gt;0, Prices!C118/Prices!C119-1, "")</f>
        <v>-3.9619131005800612E-2</v>
      </c>
      <c r="D121" s="13">
        <f>IF(Prices!D119&gt;0, Prices!D118/Prices!D119-1, "")</f>
        <v>-7.145864028625537E-2</v>
      </c>
      <c r="E121" s="13">
        <f>IF(Prices!E119&gt;0, Prices!E118/Prices!E119-1, "")</f>
        <v>8.0466874335461069E-2</v>
      </c>
      <c r="F121" s="13" t="str">
        <f>IF(Prices!F119&gt;0, Prices!F118/Prices!F119-1, "")</f>
        <v/>
      </c>
      <c r="G121" s="13">
        <f>IF(Prices!G119&gt;0, Prices!G118/Prices!G119-1, "")</f>
        <v>5.4741520867731541E-3</v>
      </c>
      <c r="H121" s="13">
        <f>IF(Prices!H119&gt;0, Prices!H118/Prices!H119-1, "")</f>
        <v>-5.0282760196504128E-2</v>
      </c>
      <c r="I121" s="13">
        <f>IF(Prices!I119&gt;0, Prices!I118/Prices!I119-1, "")</f>
        <v>1.50638788850741E-2</v>
      </c>
      <c r="K121" s="13">
        <f>IF(Prices!K119&gt;0, Prices!K118/Prices!K119-1, "")</f>
        <v>9.3265388225828083E-2</v>
      </c>
      <c r="L121" s="13">
        <f>IF(Prices!L119&gt;0, Prices!L118/Prices!L119-1, "")</f>
        <v>8.392702775210914E-2</v>
      </c>
      <c r="M121" s="13">
        <f>IF(Prices!M119&gt;0, Prices!M118/Prices!M119-1, "")</f>
        <v>1.50638788850741E-2</v>
      </c>
      <c r="N121" s="13">
        <f>IF(Prices!N119&gt;0, Prices!N118/Prices!N119-1, "")</f>
        <v>4.1546823721619885E-2</v>
      </c>
      <c r="O121" s="13">
        <f>IF(Prices!O119&gt;0, Prices!O118/Prices!O119-1, "")</f>
        <v>-7.3374491078305959E-2</v>
      </c>
      <c r="P121" s="13">
        <f>IF(Prices!P119&gt;0, Prices!P118/Prices!P119-1, "")</f>
        <v>-0.10430680885972099</v>
      </c>
      <c r="Q121" s="13">
        <f>IF(Prices!Q119&gt;0, Prices!Q118/Prices!Q119-1, "")</f>
        <v>-2.0156171197022621E-2</v>
      </c>
      <c r="R121" s="13">
        <f>IF(Prices!R119&gt;0, Prices!R118/Prices!R119-1, "")</f>
        <v>-0.13781530683590593</v>
      </c>
      <c r="S121" s="13">
        <f>IF(Prices!S119&gt;0, Prices!S118/Prices!S119-1, "")</f>
        <v>-0.16211351545938146</v>
      </c>
      <c r="T121" s="13"/>
      <c r="U121" s="13"/>
      <c r="V121" s="13"/>
      <c r="W121" s="13"/>
    </row>
    <row r="122" spans="1:23">
      <c r="A122" s="10">
        <v>36769</v>
      </c>
      <c r="B122" s="13">
        <f>IF(Prices!B120&gt;0, Prices!B119/Prices!B120-1, "")</f>
        <v>-2.3585484482720021E-2</v>
      </c>
      <c r="C122" s="13">
        <f>IF(Prices!C120&gt;0, Prices!C119/Prices!C120-1, "")</f>
        <v>-4.2142782262291623E-2</v>
      </c>
      <c r="D122" s="13">
        <f>IF(Prices!D120&gt;0, Prices!D119/Prices!D120-1, "")</f>
        <v>7.6957950810381703E-2</v>
      </c>
      <c r="E122" s="13">
        <f>IF(Prices!E120&gt;0, Prices!E119/Prices!E120-1, "")</f>
        <v>-7.6573986244319547E-2</v>
      </c>
      <c r="F122" s="13" t="str">
        <f>IF(Prices!F120&gt;0, Prices!F119/Prices!F120-1, "")</f>
        <v/>
      </c>
      <c r="G122" s="13">
        <f>IF(Prices!G120&gt;0, Prices!G119/Prices!G120-1, "")</f>
        <v>9.8655107477721105E-2</v>
      </c>
      <c r="H122" s="13">
        <f>IF(Prices!H120&gt;0, Prices!H119/Prices!H120-1, "")</f>
        <v>-9.1370327838007914E-2</v>
      </c>
      <c r="I122" s="13">
        <f>IF(Prices!I120&gt;0, Prices!I119/Prices!I120-1, "")</f>
        <v>8.1453328539724534E-2</v>
      </c>
      <c r="K122" s="13">
        <f>IF(Prices!K120&gt;0, Prices!K119/Prices!K120-1, "")</f>
        <v>-0.12405380896220874</v>
      </c>
      <c r="L122" s="13">
        <f>IF(Prices!L120&gt;0, Prices!L119/Prices!L120-1, "")</f>
        <v>8.6812379862206024E-2</v>
      </c>
      <c r="M122" s="13">
        <f>IF(Prices!M120&gt;0, Prices!M119/Prices!M120-1, "")</f>
        <v>8.1453328539724534E-2</v>
      </c>
      <c r="N122" s="13">
        <f>IF(Prices!N120&gt;0, Prices!N119/Prices!N120-1, "")</f>
        <v>-2.3585484482720021E-2</v>
      </c>
      <c r="O122" s="13">
        <f>IF(Prices!O120&gt;0, Prices!O119/Prices!O120-1, "")</f>
        <v>-8.5299119038411586E-2</v>
      </c>
      <c r="P122" s="13">
        <f>IF(Prices!P120&gt;0, Prices!P119/Prices!P120-1, "")</f>
        <v>-6.9607693481911093E-2</v>
      </c>
      <c r="Q122" s="13">
        <f>IF(Prices!Q120&gt;0, Prices!Q119/Prices!Q120-1, "")</f>
        <v>3.8852404223990611E-2</v>
      </c>
      <c r="R122" s="13">
        <f>IF(Prices!R120&gt;0, Prices!R119/Prices!R120-1, "")</f>
        <v>-3.4570548036981785E-3</v>
      </c>
      <c r="S122" s="13">
        <f>IF(Prices!S120&gt;0, Prices!S119/Prices!S120-1, "")</f>
        <v>-0.11164936426249117</v>
      </c>
      <c r="T122" s="13"/>
      <c r="U122" s="13"/>
      <c r="V122" s="13"/>
      <c r="W122" s="13"/>
    </row>
    <row r="123" spans="1:23">
      <c r="A123" s="10">
        <v>36738</v>
      </c>
      <c r="B123" s="13">
        <f>IF(Prices!B121&gt;0, Prices!B120/Prices!B121-1, "")</f>
        <v>0.2045458362867385</v>
      </c>
      <c r="C123" s="13">
        <f>IF(Prices!C121&gt;0, Prices!C120/Prices!C121-1, "")</f>
        <v>-2.0133538777606375E-2</v>
      </c>
      <c r="D123" s="13">
        <f>IF(Prices!D121&gt;0, Prices!D120/Prices!D121-1, "")</f>
        <v>0.11002075863370453</v>
      </c>
      <c r="E123" s="13">
        <f>IF(Prices!E121&gt;0, Prices!E120/Prices!E121-1, "")</f>
        <v>-2.8114444129625715E-2</v>
      </c>
      <c r="F123" s="13" t="str">
        <f>IF(Prices!F121&gt;0, Prices!F120/Prices!F121-1, "")</f>
        <v/>
      </c>
      <c r="G123" s="13">
        <f>IF(Prices!G121&gt;0, Prices!G120/Prices!G121-1, "")</f>
        <v>2.8378888042867256E-2</v>
      </c>
      <c r="H123" s="13">
        <f>IF(Prices!H121&gt;0, Prices!H120/Prices!H121-1, "")</f>
        <v>0.17612361694009926</v>
      </c>
      <c r="I123" s="13">
        <f>IF(Prices!I121&gt;0, Prices!I120/Prices!I121-1, "")</f>
        <v>-2.5001065079885976E-3</v>
      </c>
      <c r="K123" s="13">
        <f>IF(Prices!K121&gt;0, Prices!K120/Prices!K121-1, "")</f>
        <v>-7.3343724964296864E-2</v>
      </c>
      <c r="L123" s="13">
        <f>IF(Prices!L121&gt;0, Prices!L120/Prices!L121-1, "")</f>
        <v>-6.6369174486169413E-4</v>
      </c>
      <c r="M123" s="13">
        <f>IF(Prices!M121&gt;0, Prices!M120/Prices!M121-1, "")</f>
        <v>-2.5001065079885976E-3</v>
      </c>
      <c r="N123" s="13">
        <f>IF(Prices!N121&gt;0, Prices!N120/Prices!N121-1, "")</f>
        <v>0.2045458362867385</v>
      </c>
      <c r="O123" s="13">
        <f>IF(Prices!O121&gt;0, Prices!O120/Prices!O121-1, "")</f>
        <v>-6.7318524081503517E-2</v>
      </c>
      <c r="P123" s="13">
        <f>IF(Prices!P121&gt;0, Prices!P120/Prices!P121-1, "")</f>
        <v>-0.10997894164798594</v>
      </c>
      <c r="Q123" s="13">
        <f>IF(Prices!Q121&gt;0, Prices!Q120/Prices!Q121-1, "")</f>
        <v>9.1672008283615325E-2</v>
      </c>
      <c r="R123" s="13">
        <f>IF(Prices!R121&gt;0, Prices!R120/Prices!R121-1, "")</f>
        <v>-0.19180521021944608</v>
      </c>
      <c r="S123" s="13">
        <f>IF(Prices!S121&gt;0, Prices!S120/Prices!S121-1, "")</f>
        <v>-0.14786536132418238</v>
      </c>
      <c r="T123" s="13"/>
      <c r="U123" s="13"/>
      <c r="V123" s="13"/>
      <c r="W123" s="13"/>
    </row>
    <row r="124" spans="1:23">
      <c r="A124" s="10">
        <v>36707</v>
      </c>
      <c r="B124" s="13">
        <f>IF(Prices!B122&gt;0, Prices!B121/Prices!B122-1, "")</f>
        <v>6.8723365297967742E-2</v>
      </c>
      <c r="C124" s="13" t="str">
        <f>IF(Prices!C122&gt;0, Prices!C121/Prices!C122-1, "")</f>
        <v/>
      </c>
      <c r="D124" s="13">
        <f>IF(Prices!D122&gt;0, Prices!D121/Prices!D122-1, "")</f>
        <v>-5.8903623016812512E-2</v>
      </c>
      <c r="E124" s="13">
        <f>IF(Prices!E122&gt;0, Prices!E121/Prices!E122-1, "")</f>
        <v>0.2357575107057861</v>
      </c>
      <c r="F124" s="13" t="str">
        <f>IF(Prices!F122&gt;0, Prices!F121/Prices!F122-1, "")</f>
        <v/>
      </c>
      <c r="G124" s="13">
        <f>IF(Prices!G122&gt;0, Prices!G121/Prices!G122-1, "")</f>
        <v>9.5496231465210801E-3</v>
      </c>
      <c r="H124" s="13">
        <f>IF(Prices!H122&gt;0, Prices!H121/Prices!H122-1, "")</f>
        <v>-7.2021866436294824E-2</v>
      </c>
      <c r="I124" s="13">
        <f>IF(Prices!I122&gt;0, Prices!I121/Prices!I122-1, "")</f>
        <v>-9.3484041188005129E-2</v>
      </c>
      <c r="K124" s="13">
        <f>IF(Prices!K122&gt;0, Prices!K121/Prices!K122-1, "")</f>
        <v>0.13091005780802223</v>
      </c>
      <c r="L124" s="13">
        <f>IF(Prices!L122&gt;0, Prices!L121/Prices!L122-1, "")</f>
        <v>-0.13909908905519097</v>
      </c>
      <c r="M124" s="13">
        <f>IF(Prices!M122&gt;0, Prices!M121/Prices!M122-1, "")</f>
        <v>-9.3484041188005129E-2</v>
      </c>
      <c r="N124" s="13">
        <f>IF(Prices!N122&gt;0, Prices!N121/Prices!N122-1, "")</f>
        <v>6.8723365297967742E-2</v>
      </c>
      <c r="O124" s="13">
        <f>IF(Prices!O122&gt;0, Prices!O121/Prices!O122-1, "")</f>
        <v>0.13776888331735893</v>
      </c>
      <c r="P124" s="13">
        <f>IF(Prices!P122&gt;0, Prices!P121/Prices!P122-1, "")</f>
        <v>0.10439251284744366</v>
      </c>
      <c r="Q124" s="13">
        <f>IF(Prices!Q122&gt;0, Prices!Q121/Prices!Q122-1, "")</f>
        <v>-3.7903225806451557E-2</v>
      </c>
      <c r="R124" s="13">
        <f>IF(Prices!R122&gt;0, Prices!R121/Prices!R122-1, "")</f>
        <v>0.10055205423289237</v>
      </c>
      <c r="S124" s="13">
        <f>IF(Prices!S122&gt;0, Prices!S121/Prices!S122-1, "")</f>
        <v>0.1739127859102032</v>
      </c>
      <c r="T124" s="13"/>
      <c r="U124" s="13"/>
      <c r="V124" s="13"/>
      <c r="W124" s="13"/>
    </row>
    <row r="125" spans="1:23">
      <c r="A125" s="10">
        <v>36677</v>
      </c>
      <c r="B125" s="13">
        <f>IF(Prices!B123&gt;0, Prices!B122/Prices!B123-1, "")</f>
        <v>0.16083685844672746</v>
      </c>
      <c r="C125" s="13" t="str">
        <f>IF(Prices!C123&gt;0, Prices!C122/Prices!C123-1, "")</f>
        <v/>
      </c>
      <c r="D125" s="13">
        <f>IF(Prices!D123&gt;0, Prices!D122/Prices!D123-1, "")</f>
        <v>-6.2944879110536922E-3</v>
      </c>
      <c r="E125" s="13">
        <f>IF(Prices!E123&gt;0, Prices!E122/Prices!E123-1, "")</f>
        <v>-1.0054044151323605E-2</v>
      </c>
      <c r="F125" s="13" t="str">
        <f>IF(Prices!F123&gt;0, Prices!F122/Prices!F123-1, "")</f>
        <v/>
      </c>
      <c r="G125" s="13">
        <f>IF(Prices!G123&gt;0, Prices!G122/Prices!G123-1, "")</f>
        <v>0.11737824631576776</v>
      </c>
      <c r="H125" s="13">
        <f>IF(Prices!H123&gt;0, Prices!H122/Prices!H123-1, "")</f>
        <v>6.1764130941461381E-2</v>
      </c>
      <c r="I125" s="13">
        <f>IF(Prices!I123&gt;0, Prices!I122/Prices!I123-1, "")</f>
        <v>0.145359622339571</v>
      </c>
      <c r="K125" s="13">
        <f>IF(Prices!K123&gt;0, Prices!K122/Prices!K123-1, "")</f>
        <v>7.8231599513673977E-2</v>
      </c>
      <c r="L125" s="13">
        <f>IF(Prices!L123&gt;0, Prices!L122/Prices!L123-1, "")</f>
        <v>0.11297177127494584</v>
      </c>
      <c r="M125" s="13">
        <f>IF(Prices!M123&gt;0, Prices!M122/Prices!M123-1, "")</f>
        <v>0.145359622339571</v>
      </c>
      <c r="N125" s="13">
        <f>IF(Prices!N123&gt;0, Prices!N122/Prices!N123-1, "")</f>
        <v>0.16083685844672746</v>
      </c>
      <c r="O125" s="13">
        <f>IF(Prices!O123&gt;0, Prices!O122/Prices!O123-1, "")</f>
        <v>-7.8775245986535514E-2</v>
      </c>
      <c r="P125" s="13">
        <f>IF(Prices!P123&gt;0, Prices!P122/Prices!P123-1, "")</f>
        <v>1.4151481721002668E-2</v>
      </c>
      <c r="Q125" s="13">
        <f>IF(Prices!Q123&gt;0, Prices!Q122/Prices!Q123-1, "")</f>
        <v>-3.5735219043657729E-3</v>
      </c>
      <c r="R125" s="13">
        <f>IF(Prices!R123&gt;0, Prices!R122/Prices!R123-1, "")</f>
        <v>-6.6666666666666763E-2</v>
      </c>
      <c r="S125" s="13">
        <f>IF(Prices!S123&gt;0, Prices!S122/Prices!S123-1, "")</f>
        <v>9.7564185389897862E-3</v>
      </c>
      <c r="T125" s="13"/>
      <c r="U125" s="13"/>
      <c r="V125" s="13"/>
      <c r="W125" s="13"/>
    </row>
    <row r="126" spans="1:23">
      <c r="A126" s="10">
        <v>36644</v>
      </c>
      <c r="B126" s="13">
        <f>IF(Prices!B124&gt;0, Prices!B123/Prices!B124-1, "")</f>
        <v>-2.7207933316035438E-2</v>
      </c>
      <c r="C126" s="13" t="str">
        <f>IF(Prices!C124&gt;0, Prices!C123/Prices!C124-1, "")</f>
        <v/>
      </c>
      <c r="D126" s="13">
        <f>IF(Prices!D124&gt;0, Prices!D123/Prices!D124-1, "")</f>
        <v>0</v>
      </c>
      <c r="E126" s="13">
        <f>IF(Prices!E124&gt;0, Prices!E123/Prices!E124-1, "")</f>
        <v>0.10518502560846432</v>
      </c>
      <c r="F126" s="13" t="str">
        <f>IF(Prices!F124&gt;0, Prices!F123/Prices!F124-1, "")</f>
        <v/>
      </c>
      <c r="G126" s="13">
        <f>IF(Prices!G124&gt;0, Prices!G123/Prices!G124-1, "")</f>
        <v>0.10020931086385199</v>
      </c>
      <c r="H126" s="13">
        <f>IF(Prices!H124&gt;0, Prices!H123/Prices!H124-1, "")</f>
        <v>-0.13544889628454804</v>
      </c>
      <c r="I126" s="13">
        <f>IF(Prices!I124&gt;0, Prices!I123/Prices!I124-1, "")</f>
        <v>-1.8839864720838317E-2</v>
      </c>
      <c r="K126" s="13">
        <f>IF(Prices!K124&gt;0, Prices!K123/Prices!K124-1, "")</f>
        <v>0.12003686855172013</v>
      </c>
      <c r="L126" s="13">
        <f>IF(Prices!L124&gt;0, Prices!L123/Prices!L124-1, "")</f>
        <v>6.264215627025882E-2</v>
      </c>
      <c r="M126" s="13">
        <f>IF(Prices!M124&gt;0, Prices!M123/Prices!M124-1, "")</f>
        <v>-1.8839864720838317E-2</v>
      </c>
      <c r="N126" s="13">
        <f>IF(Prices!N124&gt;0, Prices!N123/Prices!N124-1, "")</f>
        <v>-2.7207933316035438E-2</v>
      </c>
      <c r="O126" s="13">
        <f>IF(Prices!O124&gt;0, Prices!O123/Prices!O124-1, "")</f>
        <v>1.6027023898470993E-2</v>
      </c>
      <c r="P126" s="13">
        <f>IF(Prices!P124&gt;0, Prices!P123/Prices!P124-1, "")</f>
        <v>-0.1173823993553369</v>
      </c>
      <c r="Q126" s="13">
        <f>IF(Prices!Q124&gt;0, Prices!Q123/Prices!Q124-1, "")</f>
        <v>-2.1878236425507014E-2</v>
      </c>
      <c r="R126" s="13">
        <f>IF(Prices!R124&gt;0, Prices!R123/Prices!R124-1, "")</f>
        <v>7.4723004605033339E-2</v>
      </c>
      <c r="S126" s="13">
        <f>IF(Prices!S124&gt;0, Prices!S123/Prices!S124-1, "")</f>
        <v>-3.2334247907477409E-2</v>
      </c>
      <c r="T126" s="13"/>
      <c r="U126" s="13"/>
      <c r="V126" s="13"/>
      <c r="W126" s="13"/>
    </row>
    <row r="127" spans="1:23">
      <c r="A127" s="10">
        <v>36616</v>
      </c>
      <c r="B127" s="13">
        <f>IF(Prices!B125&gt;0, Prices!B124/Prices!B125-1, "")</f>
        <v>0.1759971774847191</v>
      </c>
      <c r="C127" s="13" t="str">
        <f>IF(Prices!C125&gt;0, Prices!C124/Prices!C125-1, "")</f>
        <v/>
      </c>
      <c r="D127" s="13">
        <f>IF(Prices!D125&gt;0, Prices!D124/Prices!D125-1, "")</f>
        <v>0.10634559062805082</v>
      </c>
      <c r="E127" s="13">
        <f>IF(Prices!E125&gt;0, Prices!E124/Prices!E125-1, "")</f>
        <v>-2.1738475945700664E-2</v>
      </c>
      <c r="F127" s="13" t="str">
        <f>IF(Prices!F125&gt;0, Prices!F124/Prices!F125-1, "")</f>
        <v/>
      </c>
      <c r="G127" s="13">
        <f>IF(Prices!G125&gt;0, Prices!G124/Prices!G125-1, "")</f>
        <v>0.10899507766873473</v>
      </c>
      <c r="H127" s="13">
        <f>IF(Prices!H125&gt;0, Prices!H124/Prices!H125-1, "")</f>
        <v>-4.4494683493987774E-2</v>
      </c>
      <c r="I127" s="13">
        <f>IF(Prices!I125&gt;0, Prices!I124/Prices!I125-1, "")</f>
        <v>4.147806628320061E-2</v>
      </c>
      <c r="K127" s="13">
        <f>IF(Prices!K125&gt;0, Prices!K124/Prices!K125-1, "")</f>
        <v>-0.18392650898255891</v>
      </c>
      <c r="L127" s="13">
        <f>IF(Prices!L125&gt;0, Prices!L124/Prices!L125-1, "")</f>
        <v>-0.35704041767045569</v>
      </c>
      <c r="M127" s="13">
        <f>IF(Prices!M125&gt;0, Prices!M124/Prices!M125-1, "")</f>
        <v>4.147806628320061E-2</v>
      </c>
      <c r="N127" s="13">
        <f>IF(Prices!N125&gt;0, Prices!N124/Prices!N125-1, "")</f>
        <v>0.1759971774847191</v>
      </c>
      <c r="O127" s="13">
        <f>IF(Prices!O125&gt;0, Prices!O124/Prices!O125-1, "")</f>
        <v>8.0238949169304963E-2</v>
      </c>
      <c r="P127" s="13">
        <f>IF(Prices!P125&gt;0, Prices!P124/Prices!P125-1, "")</f>
        <v>0.15563402141859362</v>
      </c>
      <c r="Q127" s="13">
        <f>IF(Prices!Q125&gt;0, Prices!Q124/Prices!Q125-1, "")</f>
        <v>4.2531062533663899E-3</v>
      </c>
      <c r="R127" s="13">
        <f>IF(Prices!R125&gt;0, Prices!R124/Prices!R125-1, "")</f>
        <v>6.1779777227126687E-3</v>
      </c>
      <c r="S127" s="13">
        <f>IF(Prices!S125&gt;0, Prices!S124/Prices!S125-1, "")</f>
        <v>-0.3492886764523091</v>
      </c>
      <c r="T127" s="13"/>
      <c r="U127" s="13"/>
      <c r="V127" s="13"/>
      <c r="W127" s="13"/>
    </row>
    <row r="128" spans="1:23">
      <c r="A128" s="10">
        <v>36585</v>
      </c>
      <c r="B128" s="13">
        <f>IF(Prices!B126&gt;0, Prices!B125/Prices!B126-1, "")</f>
        <v>-4.1411680827045272E-2</v>
      </c>
      <c r="C128" s="13" t="str">
        <f>IF(Prices!C126&gt;0, Prices!C125/Prices!C126-1, "")</f>
        <v/>
      </c>
      <c r="D128" s="13">
        <f>IF(Prices!D126&gt;0, Prices!D125/Prices!D126-1, "")</f>
        <v>-3.1821045998739694E-2</v>
      </c>
      <c r="E128" s="13">
        <f>IF(Prices!E126&gt;0, Prices!E125/Prices!E126-1, "")</f>
        <v>4.0724078905273409E-2</v>
      </c>
      <c r="F128" s="13" t="str">
        <f>IF(Prices!F126&gt;0, Prices!F125/Prices!F126-1, "")</f>
        <v/>
      </c>
      <c r="G128" s="13">
        <f>IF(Prices!G126&gt;0, Prices!G125/Prices!G126-1, "")</f>
        <v>-9.7540371917888447E-2</v>
      </c>
      <c r="H128" s="13">
        <f>IF(Prices!H126&gt;0, Prices!H125/Prices!H126-1, "")</f>
        <v>-3.611688148418668E-2</v>
      </c>
      <c r="I128" s="13">
        <f>IF(Prices!I126&gt;0, Prices!I125/Prices!I126-1, "")</f>
        <v>1.9154525495730157E-2</v>
      </c>
      <c r="K128" s="13">
        <f>IF(Prices!K126&gt;0, Prices!K125/Prices!K126-1, "")</f>
        <v>-0.15314182386060105</v>
      </c>
      <c r="L128" s="13">
        <f>IF(Prices!L126&gt;0, Prices!L125/Prices!L126-1, "")</f>
        <v>-0.1304879322312934</v>
      </c>
      <c r="M128" s="13">
        <f>IF(Prices!M126&gt;0, Prices!M125/Prices!M126-1, "")</f>
        <v>1.9154525495730157E-2</v>
      </c>
      <c r="N128" s="13">
        <f>IF(Prices!N126&gt;0, Prices!N125/Prices!N126-1, "")</f>
        <v>-4.1411680827045272E-2</v>
      </c>
      <c r="O128" s="13">
        <f>IF(Prices!O126&gt;0, Prices!O125/Prices!O126-1, "")</f>
        <v>-0.11919858420548035</v>
      </c>
      <c r="P128" s="13">
        <f>IF(Prices!P126&gt;0, Prices!P125/Prices!P126-1, "")</f>
        <v>-0.15159495671066903</v>
      </c>
      <c r="Q128" s="13">
        <f>IF(Prices!Q126&gt;0, Prices!Q125/Prices!Q126-1, "")</f>
        <v>-5.2159983100376617E-2</v>
      </c>
      <c r="R128" s="13">
        <f>IF(Prices!R126&gt;0, Prices!R125/Prices!R126-1, "")</f>
        <v>-0.10021127187399892</v>
      </c>
      <c r="S128" s="13">
        <f>IF(Prices!S126&gt;0, Prices!S125/Prices!S126-1, "")</f>
        <v>-5.5770133583713966E-2</v>
      </c>
      <c r="T128" s="13"/>
      <c r="U128" s="13"/>
      <c r="V128" s="13"/>
      <c r="W128" s="13"/>
    </row>
    <row r="129" spans="1:23">
      <c r="A129" s="10">
        <v>36556</v>
      </c>
      <c r="B129" s="13">
        <f>IF(Prices!B127&gt;0, Prices!B126/Prices!B127-1, "")</f>
        <v>-2.1899670096825141E-2</v>
      </c>
      <c r="C129" s="13" t="str">
        <f>IF(Prices!C127&gt;0, Prices!C126/Prices!C127-1, "")</f>
        <v/>
      </c>
      <c r="D129" s="13">
        <f>IF(Prices!D127&gt;0, Prices!D126/Prices!D127-1, "")</f>
        <v>-4.8104606525911753E-2</v>
      </c>
      <c r="E129" s="13">
        <f>IF(Prices!E127&gt;0, Prices!E126/Prices!E127-1, "")</f>
        <v>-0.16760855510150308</v>
      </c>
      <c r="F129" s="13" t="str">
        <f>IF(Prices!F127&gt;0, Prices!F126/Prices!F127-1, "")</f>
        <v/>
      </c>
      <c r="G129" s="13">
        <f>IF(Prices!G127&gt;0, Prices!G126/Prices!G127-1, "")</f>
        <v>5.081801897432503E-2</v>
      </c>
      <c r="H129" s="13">
        <f>IF(Prices!H127&gt;0, Prices!H126/Prices!H127-1, "")</f>
        <v>-0.12103114048473496</v>
      </c>
      <c r="I129" s="13">
        <f>IF(Prices!I127&gt;0, Prices!I126/Prices!I127-1, "")</f>
        <v>-0.16904500708414316</v>
      </c>
      <c r="K129" s="13">
        <f>IF(Prices!K127&gt;0, Prices!K126/Prices!K127-1, "")</f>
        <v>-4.8094075673645542E-2</v>
      </c>
      <c r="L129" s="13">
        <f>IF(Prices!L127&gt;0, Prices!L126/Prices!L127-1, "")</f>
        <v>-7.5023083370029942E-2</v>
      </c>
      <c r="M129" s="13">
        <f>IF(Prices!M127&gt;0, Prices!M126/Prices!M127-1, "")</f>
        <v>-0.16904500708414316</v>
      </c>
      <c r="N129" s="13">
        <f>IF(Prices!N127&gt;0, Prices!N126/Prices!N127-1, "")</f>
        <v>-2.1899670096825141E-2</v>
      </c>
      <c r="O129" s="13">
        <f>IF(Prices!O127&gt;0, Prices!O126/Prices!O127-1, "")</f>
        <v>-8.6096063395618705E-2</v>
      </c>
      <c r="P129" s="13">
        <f>IF(Prices!P127&gt;0, Prices!P126/Prices!P127-1, "")</f>
        <v>1.3614067870132418E-2</v>
      </c>
      <c r="Q129" s="13">
        <f>IF(Prices!Q127&gt;0, Prices!Q126/Prices!Q127-1, "")</f>
        <v>-4.3420421153668176E-2</v>
      </c>
      <c r="R129" s="13">
        <f>IF(Prices!R127&gt;0, Prices!R126/Prices!R127-1, "")</f>
        <v>-7.032287666932302E-2</v>
      </c>
      <c r="S129" s="13">
        <f>IF(Prices!S127&gt;0, Prices!S126/Prices!S127-1, "")</f>
        <v>0.16588573845401089</v>
      </c>
      <c r="T129" s="13"/>
      <c r="U129" s="13"/>
      <c r="V129" s="13"/>
      <c r="W129" s="13"/>
    </row>
    <row r="130" spans="1:23">
      <c r="B130" s="13"/>
      <c r="C130" s="13"/>
      <c r="D130" s="13"/>
      <c r="E130" s="13"/>
      <c r="F130" s="13"/>
      <c r="G130" s="13"/>
      <c r="H130" s="13"/>
      <c r="I130" s="13"/>
    </row>
    <row r="131" spans="1:23">
      <c r="B131" s="13"/>
      <c r="C131" s="13"/>
      <c r="D131" s="13"/>
      <c r="E131" s="13"/>
      <c r="F131" s="13"/>
      <c r="G131" s="13"/>
      <c r="H131" s="13"/>
      <c r="I131" s="13"/>
    </row>
  </sheetData>
  <pageMargins left="0.7" right="0.7" top="0.75" bottom="0.75" header="0.3" footer="0.3"/>
  <pageSetup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10"/>
  <dimension ref="A2:T41"/>
  <sheetViews>
    <sheetView zoomScaleNormal="100" workbookViewId="0">
      <selection activeCell="A2" sqref="A2"/>
    </sheetView>
  </sheetViews>
  <sheetFormatPr defaultRowHeight="15"/>
  <cols>
    <col min="1" max="1" width="11" customWidth="1"/>
    <col min="2" max="2" width="23" customWidth="1"/>
    <col min="3" max="3" width="9.7109375" customWidth="1"/>
    <col min="4" max="8" width="12.85546875" customWidth="1"/>
  </cols>
  <sheetData>
    <row r="2" spans="1:18">
      <c r="A2" s="1" t="s">
        <v>0</v>
      </c>
    </row>
    <row r="3" spans="1:18">
      <c r="A3" t="str">
        <f>"Capital Structure, " &amp; fiscal_year</f>
        <v>Capital Structure, 2009</v>
      </c>
    </row>
    <row r="4" spans="1:18">
      <c r="A4" s="8"/>
    </row>
    <row r="5" spans="1:18">
      <c r="E5" s="5" t="s">
        <v>570</v>
      </c>
      <c r="F5" s="5" t="s">
        <v>133</v>
      </c>
      <c r="G5" s="5" t="s">
        <v>139</v>
      </c>
      <c r="H5" s="5" t="s">
        <v>99</v>
      </c>
    </row>
    <row r="6" spans="1:18" ht="17.25">
      <c r="A6" s="2" t="s">
        <v>4</v>
      </c>
      <c r="B6" s="2" t="s">
        <v>6</v>
      </c>
      <c r="C6" s="3" t="s">
        <v>38</v>
      </c>
      <c r="D6" s="3" t="s">
        <v>7</v>
      </c>
      <c r="E6" s="3" t="s">
        <v>135</v>
      </c>
      <c r="F6" s="3" t="s">
        <v>136</v>
      </c>
      <c r="G6" s="6" t="s">
        <v>137</v>
      </c>
      <c r="H6" s="3" t="s">
        <v>138</v>
      </c>
    </row>
    <row r="7" spans="1:18">
      <c r="A7" t="str">
        <f>Capital!A8</f>
        <v>BEI-FF</v>
      </c>
      <c r="B7">
        <f>Capital!B8</f>
        <v>40178</v>
      </c>
      <c r="C7" s="12">
        <f>Capital!C8</f>
        <v>40178</v>
      </c>
      <c r="D7" s="12" t="str">
        <f>Capital!D8</f>
        <v>EUR</v>
      </c>
      <c r="E7" s="53">
        <f>Returns!B8</f>
        <v>0.29116753485316538</v>
      </c>
      <c r="F7" s="53">
        <f>0.33+0.67*E7</f>
        <v>0.52508224835162087</v>
      </c>
      <c r="G7" s="13">
        <f>Capital!J8/Capital!N8</f>
        <v>-0.15062133495365457</v>
      </c>
      <c r="H7" s="14">
        <f t="shared" ref="H7:H14" si="0">F7/(1+G7)</f>
        <v>0.61819571171236132</v>
      </c>
      <c r="R7" s="53"/>
    </row>
    <row r="8" spans="1:18">
      <c r="A8" t="str">
        <f>Capital!A9</f>
        <v>GIVN-VX</v>
      </c>
      <c r="B8" t="str">
        <f>Capital!B9</f>
        <v>Givaudan Sa</v>
      </c>
      <c r="C8" s="12">
        <f>Capital!C9</f>
        <v>40178</v>
      </c>
      <c r="D8" s="12" t="str">
        <f>Capital!D9</f>
        <v>CHF</v>
      </c>
      <c r="E8" s="53">
        <f>Returns!C8</f>
        <v>0.40924080575777211</v>
      </c>
      <c r="F8" s="53">
        <f t="shared" ref="F8:F14" si="1">0.33+0.67*E8</f>
        <v>0.60419133985770734</v>
      </c>
      <c r="G8" s="13">
        <f>Capital!J9/Capital!N9</f>
        <v>0.32767636279716239</v>
      </c>
      <c r="H8" s="14">
        <f t="shared" si="0"/>
        <v>0.45507426115863864</v>
      </c>
    </row>
    <row r="9" spans="1:18">
      <c r="A9" t="str">
        <f>Capital!A10</f>
        <v>HEN-FF</v>
      </c>
      <c r="B9" t="str">
        <f>Capital!B10</f>
        <v>Henkel Ag And</v>
      </c>
      <c r="C9" s="12">
        <f>Capital!C10</f>
        <v>40178</v>
      </c>
      <c r="D9" s="12" t="str">
        <f>Capital!D10</f>
        <v>EUR</v>
      </c>
      <c r="E9" s="53">
        <f>Returns!D8</f>
        <v>0.73457138774676545</v>
      </c>
      <c r="F9" s="53">
        <f t="shared" si="1"/>
        <v>0.82216282979033295</v>
      </c>
      <c r="G9" s="13">
        <f>Capital!J10/Capital!N10</f>
        <v>0.28240488958500382</v>
      </c>
      <c r="H9" s="14">
        <f t="shared" si="0"/>
        <v>0.64111018015253451</v>
      </c>
    </row>
    <row r="10" spans="1:18">
      <c r="A10" t="str">
        <f>Capital!A11</f>
        <v>OR-FR</v>
      </c>
      <c r="B10" t="str">
        <f>Capital!B11</f>
        <v>L'Oreal Sa</v>
      </c>
      <c r="C10" s="12">
        <f>Capital!C11</f>
        <v>40178</v>
      </c>
      <c r="D10" s="12" t="str">
        <f>Capital!D11</f>
        <v>EUR</v>
      </c>
      <c r="E10" s="53">
        <f>Returns!E8</f>
        <v>0.49343214510902944</v>
      </c>
      <c r="F10" s="53">
        <f t="shared" si="1"/>
        <v>0.66059953722304976</v>
      </c>
      <c r="G10" s="13">
        <f>Capital!J11/Capital!N11</f>
        <v>6.361084372852259E-2</v>
      </c>
      <c r="H10" s="14">
        <f t="shared" si="0"/>
        <v>0.62109138988024648</v>
      </c>
    </row>
    <row r="11" spans="1:18">
      <c r="A11" t="str">
        <f>Capital!A12</f>
        <v>ORI-SK</v>
      </c>
      <c r="B11" t="str">
        <f>Capital!B12</f>
        <v>Oriflame Cosmetics</v>
      </c>
      <c r="C11" s="12">
        <f>Capital!C12</f>
        <v>40178</v>
      </c>
      <c r="D11" s="12" t="str">
        <f>Capital!D12</f>
        <v>EUR</v>
      </c>
      <c r="E11" s="53">
        <f>Returns!F8</f>
        <v>1.3771836016420684</v>
      </c>
      <c r="F11" s="53">
        <f t="shared" si="1"/>
        <v>1.252713013100186</v>
      </c>
      <c r="G11" s="13">
        <f>Capital!J12/Capital!N12</f>
        <v>6.3515656453137555E-3</v>
      </c>
      <c r="H11" s="14">
        <f t="shared" si="0"/>
        <v>1.2448065426289623</v>
      </c>
    </row>
    <row r="12" spans="1:18">
      <c r="A12" t="str">
        <f>Capital!A13</f>
        <v>RB.-LN</v>
      </c>
      <c r="B12" t="str">
        <f>Capital!B13</f>
        <v>Reckitt Benckiser</v>
      </c>
      <c r="C12" s="12">
        <f>Capital!C13</f>
        <v>40178</v>
      </c>
      <c r="D12" s="12" t="str">
        <f>Capital!D13</f>
        <v>GBP</v>
      </c>
      <c r="E12" s="53">
        <f>Returns!G8</f>
        <v>0.20477660360932448</v>
      </c>
      <c r="F12" s="53">
        <f t="shared" si="1"/>
        <v>0.46720032441824744</v>
      </c>
      <c r="G12" s="13">
        <f>Capital!J13/Capital!N13</f>
        <v>-8.2140205482077275E-4</v>
      </c>
      <c r="H12" s="14">
        <f t="shared" si="0"/>
        <v>0.46758439920455619</v>
      </c>
    </row>
    <row r="13" spans="1:18">
      <c r="A13" t="str">
        <f>Capital!A14</f>
        <v>SCA'B-SK</v>
      </c>
      <c r="B13" t="str">
        <f>Capital!B14</f>
        <v>Svenska Cellulosa Ab</v>
      </c>
      <c r="C13" s="12">
        <f>Capital!C14</f>
        <v>40178</v>
      </c>
      <c r="D13" s="12" t="str">
        <f>Capital!D14</f>
        <v>SEK</v>
      </c>
      <c r="E13" s="53">
        <f>Returns!H8</f>
        <v>0.72750608350608659</v>
      </c>
      <c r="F13" s="53">
        <f t="shared" si="1"/>
        <v>0.8174290759490781</v>
      </c>
      <c r="G13" s="13">
        <f>Capital!J14/Capital!N14</f>
        <v>0.62722082369746546</v>
      </c>
      <c r="H13" s="14">
        <f t="shared" si="0"/>
        <v>0.5023467399413365</v>
      </c>
    </row>
    <row r="14" spans="1:18">
      <c r="A14" t="str">
        <f>Capital!A15</f>
        <v>ULVR-LN</v>
      </c>
      <c r="B14" t="str">
        <f>Capital!B15</f>
        <v>Unilever Plc</v>
      </c>
      <c r="C14" s="12">
        <f>Capital!C15</f>
        <v>40178</v>
      </c>
      <c r="D14" s="12" t="str">
        <f>Capital!D15</f>
        <v>GBP</v>
      </c>
      <c r="E14" s="53">
        <f>Returns!I8</f>
        <v>0.51938908585038601</v>
      </c>
      <c r="F14" s="53">
        <f t="shared" si="1"/>
        <v>0.67799068751975866</v>
      </c>
      <c r="G14" s="13">
        <f>Capital!J15/Capital!N15</f>
        <v>0.13903884696176969</v>
      </c>
      <c r="H14" s="44">
        <f t="shared" si="0"/>
        <v>0.59523052205656213</v>
      </c>
    </row>
    <row r="15" spans="1:18">
      <c r="C15" s="12"/>
      <c r="D15" s="12"/>
      <c r="H15" s="14">
        <f>AVERAGE(H7:H14)</f>
        <v>0.64317996834189983</v>
      </c>
    </row>
    <row r="16" spans="1:18">
      <c r="C16" s="12"/>
      <c r="D16" s="12"/>
    </row>
    <row r="17" spans="1:20">
      <c r="A17" s="1" t="s">
        <v>0</v>
      </c>
    </row>
    <row r="18" spans="1:20">
      <c r="A18" t="s">
        <v>76</v>
      </c>
    </row>
    <row r="19" spans="1:20">
      <c r="A19" s="8"/>
    </row>
    <row r="20" spans="1:20">
      <c r="E20" s="5" t="s">
        <v>570</v>
      </c>
      <c r="F20" s="5" t="s">
        <v>133</v>
      </c>
      <c r="G20" s="5" t="s">
        <v>98</v>
      </c>
      <c r="H20" s="5" t="s">
        <v>99</v>
      </c>
    </row>
    <row r="21" spans="1:20" ht="17.25">
      <c r="A21" s="2" t="s">
        <v>4</v>
      </c>
      <c r="B21" s="2" t="s">
        <v>9</v>
      </c>
      <c r="C21" s="3" t="s">
        <v>38</v>
      </c>
      <c r="D21" s="3" t="s">
        <v>7</v>
      </c>
      <c r="E21" s="3" t="s">
        <v>97</v>
      </c>
      <c r="F21" s="3" t="s">
        <v>134</v>
      </c>
      <c r="G21" s="6" t="s">
        <v>8</v>
      </c>
      <c r="H21" s="3" t="s">
        <v>97</v>
      </c>
    </row>
    <row r="22" spans="1:20">
      <c r="A22" t="str">
        <f>Capital!A24</f>
        <v>CLX-N</v>
      </c>
      <c r="B22" t="str">
        <f>Capital!B24</f>
        <v>Clorox Company (The)</v>
      </c>
      <c r="C22" s="12">
        <f>Capital!C24</f>
        <v>39994</v>
      </c>
      <c r="D22" s="12" t="str">
        <f>Capital!D24</f>
        <v>USD</v>
      </c>
      <c r="E22" s="41">
        <f>Returns!K8</f>
        <v>0.20592456112802082</v>
      </c>
      <c r="F22" s="53">
        <f>0.33+0.67*E22</f>
        <v>0.46796945595577399</v>
      </c>
      <c r="G22" s="13">
        <f>Capital!J24/Capital!N24</f>
        <v>0.37690865100716886</v>
      </c>
      <c r="H22" s="14">
        <f>F22/(1+G22)</f>
        <v>0.33986964611883863</v>
      </c>
      <c r="S22" s="41"/>
      <c r="T22" s="41"/>
    </row>
    <row r="23" spans="1:20">
      <c r="A23" t="str">
        <f>Capital!A25</f>
        <v>PG-N</v>
      </c>
      <c r="B23" t="str">
        <f>Capital!B25</f>
        <v>Procter &amp; Gamble Co</v>
      </c>
      <c r="C23" s="12">
        <f>Capital!C25</f>
        <v>39994</v>
      </c>
      <c r="D23" s="12" t="str">
        <f>Capital!D25</f>
        <v>USD</v>
      </c>
      <c r="E23" s="41">
        <f>Returns!L8</f>
        <v>0.20635599887887737</v>
      </c>
      <c r="F23" s="53">
        <f t="shared" ref="F23:F24" si="2">0.33+0.67*E23</f>
        <v>0.46825851924884787</v>
      </c>
      <c r="G23" s="13">
        <f>Capital!J25/Capital!N25</f>
        <v>0.22055200153395849</v>
      </c>
      <c r="H23" s="14">
        <f>F23/(1+G23)</f>
        <v>0.38364487433583544</v>
      </c>
    </row>
    <row r="24" spans="1:20">
      <c r="A24" t="str">
        <f>Capital!A26</f>
        <v>ULVR-LN</v>
      </c>
      <c r="B24" t="str">
        <f>Capital!B26</f>
        <v>Unilever Plc</v>
      </c>
      <c r="C24" s="12">
        <f>Capital!C26</f>
        <v>40178</v>
      </c>
      <c r="D24" s="12" t="str">
        <f>Capital!D26</f>
        <v>GBP</v>
      </c>
      <c r="E24" s="41">
        <f>Returns!M8</f>
        <v>0.51938908585038601</v>
      </c>
      <c r="F24" s="53">
        <f t="shared" si="2"/>
        <v>0.67799068751975866</v>
      </c>
      <c r="G24" s="13">
        <f>Capital!J26/Capital!N26</f>
        <v>0.13903884696176969</v>
      </c>
      <c r="H24" s="44">
        <f>F24/(1+G24)</f>
        <v>0.59523052205656213</v>
      </c>
    </row>
    <row r="25" spans="1:20">
      <c r="C25" s="12"/>
      <c r="D25" s="12"/>
      <c r="E25" s="41"/>
      <c r="F25" s="41"/>
      <c r="G25" s="13"/>
      <c r="H25" s="14">
        <f>AVERAGE(H22:H24)</f>
        <v>0.43958168083707871</v>
      </c>
    </row>
    <row r="26" spans="1:20">
      <c r="B26" s="1" t="s">
        <v>36</v>
      </c>
      <c r="C26" s="12"/>
      <c r="D26" s="12"/>
      <c r="E26" s="41"/>
      <c r="F26" s="41"/>
      <c r="G26" s="13"/>
      <c r="H26" s="14"/>
    </row>
    <row r="27" spans="1:20">
      <c r="A27" t="str">
        <f>Capital!A29</f>
        <v>BEI-FF</v>
      </c>
      <c r="B27" t="str">
        <f>Capital!B29</f>
        <v>Beiersdorf Ag</v>
      </c>
      <c r="C27" s="12">
        <f>Capital!C29</f>
        <v>40178</v>
      </c>
      <c r="D27" s="12" t="str">
        <f>Capital!D29</f>
        <v>EUR</v>
      </c>
      <c r="E27" s="41">
        <f>Returns!N8</f>
        <v>0.29116753485316538</v>
      </c>
      <c r="F27" s="53">
        <f>0.33+0.67*E27</f>
        <v>0.52508224835162087</v>
      </c>
      <c r="G27" s="13">
        <f>Capital!J29/Capital!N29</f>
        <v>-0.15062133495365457</v>
      </c>
      <c r="H27" s="14">
        <f>F27/(1+G27)</f>
        <v>0.61819571171236132</v>
      </c>
    </row>
    <row r="28" spans="1:20">
      <c r="A28" t="str">
        <f>Capital!A30</f>
        <v>CL-N</v>
      </c>
      <c r="B28" t="str">
        <f>Capital!B30</f>
        <v>Colgate-Palmolive Co</v>
      </c>
      <c r="C28" s="12">
        <f>Capital!C30</f>
        <v>40178</v>
      </c>
      <c r="D28" s="12" t="str">
        <f>Capital!D30</f>
        <v>USD</v>
      </c>
      <c r="E28" s="41">
        <f>Returns!O8</f>
        <v>0.36478772814229882</v>
      </c>
      <c r="F28" s="53">
        <f t="shared" ref="F28:F29" si="3">0.33+0.67*E28</f>
        <v>0.57440777785534025</v>
      </c>
      <c r="G28" s="13">
        <f>Capital!J30/Capital!N30</f>
        <v>9.3941227165129218E-2</v>
      </c>
      <c r="H28" s="14">
        <f>F28/(1+G28)</f>
        <v>0.52508102226284781</v>
      </c>
    </row>
    <row r="29" spans="1:20">
      <c r="A29" t="str">
        <f>Capital!A31</f>
        <v>EL-N</v>
      </c>
      <c r="B29" t="str">
        <f>Capital!B31</f>
        <v>Estee Lauder Co</v>
      </c>
      <c r="C29" s="12">
        <f>Capital!C31</f>
        <v>39994</v>
      </c>
      <c r="D29" s="12" t="str">
        <f>Capital!D31</f>
        <v>USD</v>
      </c>
      <c r="E29" s="41">
        <f>Returns!P8</f>
        <v>0.90083711715836057</v>
      </c>
      <c r="F29" s="53">
        <f t="shared" si="3"/>
        <v>0.93356086849610165</v>
      </c>
      <c r="G29" s="13">
        <f>Capital!J31/Capital!N31</f>
        <v>8.7284619268470434E-2</v>
      </c>
      <c r="H29" s="44">
        <f>F29/(1+G29)</f>
        <v>0.85861682576196585</v>
      </c>
    </row>
    <row r="30" spans="1:20">
      <c r="C30" s="12"/>
      <c r="D30" s="12"/>
      <c r="E30" s="41"/>
      <c r="F30" s="41"/>
      <c r="G30" s="13"/>
      <c r="H30" s="14">
        <f>AVERAGE(H27:H29)</f>
        <v>0.6672978532457251</v>
      </c>
    </row>
    <row r="31" spans="1:20">
      <c r="B31" s="1" t="s">
        <v>10</v>
      </c>
      <c r="C31" s="12"/>
      <c r="D31" s="12"/>
      <c r="E31" s="41"/>
      <c r="F31" s="41"/>
      <c r="G31" s="13"/>
      <c r="H31" s="14"/>
    </row>
    <row r="32" spans="1:20">
      <c r="A32" t="str">
        <f>Capital!A34</f>
        <v>MMM-N</v>
      </c>
      <c r="B32" t="str">
        <f>Capital!B34</f>
        <v>3M Company</v>
      </c>
      <c r="C32" s="12">
        <f>Capital!C34</f>
        <v>40178</v>
      </c>
      <c r="D32" s="12" t="str">
        <f>Capital!D34</f>
        <v>USD</v>
      </c>
      <c r="E32" s="41">
        <f>Returns!Q8</f>
        <v>0.61797883670913822</v>
      </c>
      <c r="F32" s="53">
        <f>0.33+0.67*E32</f>
        <v>0.74404582059512259</v>
      </c>
      <c r="G32" s="13">
        <f>Capital!J34/Capital!N34</f>
        <v>7.125524933576996E-2</v>
      </c>
      <c r="H32" s="14">
        <f>F32/(1+G32)</f>
        <v>0.69455512218630155</v>
      </c>
    </row>
    <row r="33" spans="1:8">
      <c r="A33" t="str">
        <f>Capital!A35</f>
        <v>AVY-N</v>
      </c>
      <c r="B33" t="str">
        <f>Capital!B35</f>
        <v>Avery Dennison Corp</v>
      </c>
      <c r="C33" s="12">
        <f>Capital!C35</f>
        <v>40180</v>
      </c>
      <c r="D33" s="12" t="str">
        <f>Capital!D35</f>
        <v>USD</v>
      </c>
      <c r="E33" s="41">
        <f>Returns!R8</f>
        <v>0.91288423798755114</v>
      </c>
      <c r="F33" s="53">
        <f t="shared" ref="F33:F34" si="4">0.33+0.67*E33</f>
        <v>0.94163243945165931</v>
      </c>
      <c r="G33" s="13">
        <f>Capital!J35/Capital!N35</f>
        <v>0.45265802134318911</v>
      </c>
      <c r="H33" s="14">
        <f>F33/(1+G33)</f>
        <v>0.64821343056432934</v>
      </c>
    </row>
    <row r="34" spans="1:8">
      <c r="A34" t="str">
        <f>Capital!A36</f>
        <v>FUL-N</v>
      </c>
      <c r="B34" t="str">
        <f>Capital!B36</f>
        <v>Fuller (H B) Co</v>
      </c>
      <c r="C34" s="12">
        <f>Capital!C36</f>
        <v>40145</v>
      </c>
      <c r="D34" s="12" t="str">
        <f>Capital!D36</f>
        <v>USD</v>
      </c>
      <c r="E34" s="41">
        <f>Returns!S8</f>
        <v>0.86573877801587218</v>
      </c>
      <c r="F34" s="53">
        <f t="shared" si="4"/>
        <v>0.91004498127063438</v>
      </c>
      <c r="G34" s="13">
        <f>Capital!J36/Capital!N36</f>
        <v>0.1668926959669807</v>
      </c>
      <c r="H34" s="44">
        <f>F34/(1+G34)</f>
        <v>0.77988746044596513</v>
      </c>
    </row>
    <row r="35" spans="1:8">
      <c r="H35" s="14">
        <f>AVERAGE(H32:H34)</f>
        <v>0.70755200439886534</v>
      </c>
    </row>
    <row r="37" spans="1:8">
      <c r="A37" s="49" t="s">
        <v>35</v>
      </c>
      <c r="B37" s="49"/>
      <c r="C37" s="49"/>
      <c r="D37" s="49"/>
      <c r="E37" s="49"/>
      <c r="F37" s="49"/>
      <c r="G37" s="49"/>
      <c r="H37" s="49"/>
    </row>
    <row r="39" spans="1:8" ht="17.25">
      <c r="A39" s="48" t="s">
        <v>128</v>
      </c>
    </row>
    <row r="40" spans="1:8" ht="17.25">
      <c r="A40" s="48" t="s">
        <v>129</v>
      </c>
    </row>
    <row r="41" spans="1:8" ht="17.25">
      <c r="A41" s="48" t="s">
        <v>130</v>
      </c>
    </row>
  </sheetData>
  <pageMargins left="0.7" right="0.7" top="0.75" bottom="0.75" header="0.3" footer="0.3"/>
  <pageSetup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14"/>
  <dimension ref="A2:L128"/>
  <sheetViews>
    <sheetView zoomScaleNormal="100" workbookViewId="0">
      <selection activeCell="A2" sqref="A2"/>
    </sheetView>
  </sheetViews>
  <sheetFormatPr defaultRowHeight="15" outlineLevelRow="1"/>
  <cols>
    <col min="1" max="1" width="13.42578125" customWidth="1"/>
  </cols>
  <sheetData>
    <row r="2" spans="1:12">
      <c r="A2" s="1" t="s">
        <v>0</v>
      </c>
    </row>
    <row r="3" spans="1:12">
      <c r="A3" t="s">
        <v>101</v>
      </c>
    </row>
    <row r="5" spans="1:12">
      <c r="B5" s="5" t="s">
        <v>39</v>
      </c>
      <c r="C5" s="5" t="s">
        <v>39</v>
      </c>
      <c r="D5" s="5" t="s">
        <v>39</v>
      </c>
      <c r="E5" s="5" t="s">
        <v>39</v>
      </c>
      <c r="F5" s="5" t="s">
        <v>39</v>
      </c>
      <c r="H5" s="5" t="s">
        <v>39</v>
      </c>
      <c r="I5" s="5" t="s">
        <v>39</v>
      </c>
      <c r="J5" s="5" t="s">
        <v>39</v>
      </c>
      <c r="K5" s="5" t="s">
        <v>39</v>
      </c>
      <c r="L5" s="5" t="s">
        <v>39</v>
      </c>
    </row>
    <row r="6" spans="1:12">
      <c r="A6" s="11" t="s">
        <v>2</v>
      </c>
      <c r="B6" s="18" t="s">
        <v>78</v>
      </c>
      <c r="C6" s="18" t="s">
        <v>40</v>
      </c>
      <c r="D6" s="18" t="s">
        <v>43</v>
      </c>
      <c r="E6" s="18" t="s">
        <v>79</v>
      </c>
      <c r="F6" s="16" t="s">
        <v>41</v>
      </c>
      <c r="H6" s="18" t="s">
        <v>78</v>
      </c>
      <c r="I6" s="18" t="s">
        <v>40</v>
      </c>
      <c r="J6" s="18" t="s">
        <v>43</v>
      </c>
      <c r="K6" s="18" t="s">
        <v>79</v>
      </c>
      <c r="L6" s="18" t="s">
        <v>41</v>
      </c>
    </row>
    <row r="7" spans="1:12" hidden="1" outlineLevel="1">
      <c r="A7" s="42"/>
      <c r="H7" s="43">
        <v>1</v>
      </c>
      <c r="I7" s="43">
        <v>2</v>
      </c>
      <c r="J7" s="43">
        <v>3</v>
      </c>
      <c r="K7" s="43">
        <v>4</v>
      </c>
      <c r="L7" s="43">
        <v>5</v>
      </c>
    </row>
    <row r="8" spans="1:12" collapsed="1">
      <c r="A8" s="10">
        <v>40178</v>
      </c>
      <c r="B8" s="26">
        <v>1207.866757</v>
      </c>
      <c r="C8" s="26">
        <v>814.42602599999998</v>
      </c>
      <c r="D8" s="26">
        <v>723.57680300000004</v>
      </c>
      <c r="E8" s="26">
        <v>8342.9490729999998</v>
      </c>
      <c r="F8" s="26">
        <v>1168.4680000000001</v>
      </c>
      <c r="H8" s="13">
        <v>4.8174974045881447E-2</v>
      </c>
      <c r="I8" s="13">
        <v>6.5523274761146055E-2</v>
      </c>
      <c r="J8" s="13">
        <v>3.4831825079749468E-2</v>
      </c>
      <c r="K8" s="13">
        <v>4.0258602420337963E-2</v>
      </c>
      <c r="L8" s="13">
        <v>1.8279308408433614E-2</v>
      </c>
    </row>
    <row r="9" spans="1:12">
      <c r="A9" s="10">
        <v>40147</v>
      </c>
      <c r="B9" s="26">
        <v>1152.3522187690853</v>
      </c>
      <c r="C9" s="26">
        <v>764.34372227351525</v>
      </c>
      <c r="D9" s="26">
        <v>699.22163723969106</v>
      </c>
      <c r="E9" s="26">
        <v>8020.0721758884911</v>
      </c>
      <c r="F9" s="26">
        <v>1147.4926283499865</v>
      </c>
      <c r="H9" s="13">
        <v>2.1063525776310987E-2</v>
      </c>
      <c r="I9" s="13">
        <v>2.3445071048792565E-2</v>
      </c>
      <c r="J9" s="13">
        <v>4.5969781224303619E-2</v>
      </c>
      <c r="K9" s="13">
        <v>3.1961377755216347E-2</v>
      </c>
      <c r="L9" s="13">
        <v>4.1369252735523387E-2</v>
      </c>
    </row>
    <row r="10" spans="1:12">
      <c r="A10" s="10">
        <v>40116</v>
      </c>
      <c r="B10" s="26">
        <v>1128.5803377345753</v>
      </c>
      <c r="C10" s="26">
        <v>746.83414273541928</v>
      </c>
      <c r="D10" s="26">
        <v>668.4912411343804</v>
      </c>
      <c r="E10" s="26">
        <v>7771.6786197311258</v>
      </c>
      <c r="F10" s="26">
        <v>1101.9075369622185</v>
      </c>
      <c r="H10" s="13">
        <v>-3.0296378531761814E-2</v>
      </c>
      <c r="I10" s="13">
        <v>-2.6707266844076094E-2</v>
      </c>
      <c r="J10" s="13">
        <v>-4.6781196602051489E-2</v>
      </c>
      <c r="K10" s="13">
        <v>-9.1304198119936952E-3</v>
      </c>
      <c r="L10" s="13">
        <v>-1.7577006646652515E-2</v>
      </c>
    </row>
    <row r="11" spans="1:12">
      <c r="A11" s="10">
        <v>40086</v>
      </c>
      <c r="B11" s="26">
        <v>1163.8404897630271</v>
      </c>
      <c r="C11" s="26">
        <v>767.32735927637361</v>
      </c>
      <c r="D11" s="26">
        <v>701.29884004742985</v>
      </c>
      <c r="E11" s="26">
        <v>7843.2911607363476</v>
      </c>
      <c r="F11" s="26">
        <v>1121.6222995769156</v>
      </c>
      <c r="H11" s="13">
        <v>2.1298771527697768E-2</v>
      </c>
      <c r="I11" s="13">
        <v>2.1212247955644914E-2</v>
      </c>
      <c r="J11" s="13">
        <v>6.0007875170291936E-2</v>
      </c>
      <c r="K11" s="13">
        <v>2.4408955324141335E-2</v>
      </c>
      <c r="L11" s="13">
        <v>4.0203457644913954E-2</v>
      </c>
    </row>
    <row r="12" spans="1:12">
      <c r="A12" s="10">
        <v>40056</v>
      </c>
      <c r="B12" s="26">
        <v>1139.5690685323257</v>
      </c>
      <c r="C12" s="26">
        <v>751.38871553144702</v>
      </c>
      <c r="D12" s="26">
        <v>661.59776401167312</v>
      </c>
      <c r="E12" s="26">
        <v>7656.4062818589773</v>
      </c>
      <c r="F12" s="26">
        <v>1078.2720354692331</v>
      </c>
      <c r="H12" s="13">
        <v>2.2953749357285336E-2</v>
      </c>
      <c r="I12" s="13">
        <v>2.9179771442912061E-2</v>
      </c>
      <c r="J12" s="13">
        <v>5.9626740451494964E-2</v>
      </c>
      <c r="K12" s="13">
        <v>1.5291205714401679E-2</v>
      </c>
      <c r="L12" s="13">
        <v>4.1698381529579054E-2</v>
      </c>
    </row>
    <row r="13" spans="1:12">
      <c r="A13" s="10">
        <v>40025</v>
      </c>
      <c r="B13" s="26">
        <v>1113.9986233476429</v>
      </c>
      <c r="C13" s="26">
        <v>730.08500203807796</v>
      </c>
      <c r="D13" s="26">
        <v>624.36869395139445</v>
      </c>
      <c r="E13" s="26">
        <v>7541.0938642688307</v>
      </c>
      <c r="F13" s="26">
        <v>1035.109638824581</v>
      </c>
      <c r="H13" s="13">
        <v>7.364835040946871E-2</v>
      </c>
      <c r="I13" s="13">
        <v>7.3389431702319152E-2</v>
      </c>
      <c r="J13" s="13">
        <v>7.7800448821822243E-2</v>
      </c>
      <c r="K13" s="13">
        <v>2.0221631361881709E-2</v>
      </c>
      <c r="L13" s="13">
        <v>8.499952854121684E-2</v>
      </c>
    </row>
    <row r="14" spans="1:12">
      <c r="A14" s="10">
        <v>39994</v>
      </c>
      <c r="B14" s="26">
        <v>1037.5823917791943</v>
      </c>
      <c r="C14" s="26">
        <v>680.16786869255384</v>
      </c>
      <c r="D14" s="26">
        <v>579.29897378861881</v>
      </c>
      <c r="E14" s="26">
        <v>7391.6231850547156</v>
      </c>
      <c r="F14" s="26">
        <v>954.01851484330803</v>
      </c>
      <c r="H14" s="13">
        <v>1.5655696210763237E-2</v>
      </c>
      <c r="I14" s="13">
        <v>4.9942034649654854E-3</v>
      </c>
      <c r="J14" s="13">
        <v>-2.48321696238607E-2</v>
      </c>
      <c r="K14" s="13">
        <v>1.7941043611076957E-2</v>
      </c>
      <c r="L14" s="13">
        <v>-4.0897078241693974E-3</v>
      </c>
    </row>
    <row r="15" spans="1:12">
      <c r="A15" s="10">
        <v>39962</v>
      </c>
      <c r="B15" s="26">
        <v>1021.5887092941396</v>
      </c>
      <c r="C15" s="26">
        <v>676.78785245477764</v>
      </c>
      <c r="D15" s="26">
        <v>594.05053750098898</v>
      </c>
      <c r="E15" s="26">
        <v>7261.3470411149083</v>
      </c>
      <c r="F15" s="26">
        <v>957.93619399092779</v>
      </c>
      <c r="H15" s="13">
        <v>2.2328148179978635E-2</v>
      </c>
      <c r="I15" s="13">
        <v>2.2195240751521794E-2</v>
      </c>
      <c r="J15" s="13">
        <v>3.334495464358378E-3</v>
      </c>
      <c r="K15" s="13">
        <v>2.7574887500398493E-2</v>
      </c>
      <c r="L15" s="13">
        <v>9.1866001341995407E-2</v>
      </c>
    </row>
    <row r="16" spans="1:12">
      <c r="A16" s="10">
        <v>39933</v>
      </c>
      <c r="B16" s="26">
        <v>999.27671082210202</v>
      </c>
      <c r="C16" s="26">
        <v>662.09254893145533</v>
      </c>
      <c r="D16" s="26">
        <v>592.07626189115865</v>
      </c>
      <c r="E16" s="26">
        <v>7066.4893911316931</v>
      </c>
      <c r="F16" s="26">
        <v>877.33860456644254</v>
      </c>
      <c r="H16" s="13">
        <v>0.11507907713370247</v>
      </c>
      <c r="I16" s="13">
        <v>0.11538443366760487</v>
      </c>
      <c r="J16" s="13">
        <v>7.679210788124391E-2</v>
      </c>
      <c r="K16" s="13">
        <v>8.4529595996165607E-2</v>
      </c>
      <c r="L16" s="13">
        <v>0.11318976200163355</v>
      </c>
    </row>
    <row r="17" spans="1:12">
      <c r="A17" s="10">
        <v>39903</v>
      </c>
      <c r="B17" s="26">
        <v>896.14874076081765</v>
      </c>
      <c r="C17" s="26">
        <v>593.60031299196453</v>
      </c>
      <c r="D17" s="26">
        <v>549.85197008562852</v>
      </c>
      <c r="E17" s="26">
        <v>6515.7183512737229</v>
      </c>
      <c r="F17" s="26">
        <v>788.13032109538483</v>
      </c>
      <c r="H17" s="13">
        <v>5.0215083883757172E-2</v>
      </c>
      <c r="I17" s="13">
        <v>2.9279275657472681E-2</v>
      </c>
      <c r="J17" s="13">
        <v>6.9997635664067248E-2</v>
      </c>
      <c r="K17" s="13">
        <v>-1.1143205103720133E-2</v>
      </c>
      <c r="L17" s="13">
        <v>7.6003164744677498E-2</v>
      </c>
    </row>
    <row r="18" spans="1:12">
      <c r="A18" s="10">
        <v>39871</v>
      </c>
      <c r="B18" s="26">
        <v>853.30019965701399</v>
      </c>
      <c r="C18" s="26">
        <v>576.71452931255271</v>
      </c>
      <c r="D18" s="26">
        <v>513.88148137764495</v>
      </c>
      <c r="E18" s="26">
        <v>6589.1425178072923</v>
      </c>
      <c r="F18" s="26">
        <v>732.46096937121797</v>
      </c>
      <c r="H18" s="13">
        <v>-9.8384224094731243E-2</v>
      </c>
      <c r="I18" s="13">
        <v>-9.3623182599769095E-2</v>
      </c>
      <c r="J18" s="13">
        <v>-9.1379801631118696E-2</v>
      </c>
      <c r="K18" s="13">
        <v>-2.5800264279497442E-2</v>
      </c>
      <c r="L18" s="13">
        <v>-0.1016842617981446</v>
      </c>
    </row>
    <row r="19" spans="1:12">
      <c r="A19" s="10">
        <v>39843</v>
      </c>
      <c r="B19" s="26">
        <v>946.41223286078434</v>
      </c>
      <c r="C19" s="26">
        <v>636.28561348992616</v>
      </c>
      <c r="D19" s="26">
        <v>565.5624674645627</v>
      </c>
      <c r="E19" s="26">
        <v>6763.6463819547926</v>
      </c>
      <c r="F19" s="26">
        <v>815.37140920782895</v>
      </c>
      <c r="H19" s="13">
        <v>-4.7011169795038166E-3</v>
      </c>
      <c r="I19" s="13">
        <v>-9.9412752032327356E-3</v>
      </c>
      <c r="J19" s="13">
        <v>-8.9813624551524085E-2</v>
      </c>
      <c r="K19" s="13">
        <v>-4.2625980109893824E-2</v>
      </c>
      <c r="L19" s="13">
        <v>-8.7313025424500923E-2</v>
      </c>
    </row>
    <row r="20" spans="1:12">
      <c r="A20" s="10">
        <v>39813</v>
      </c>
      <c r="B20" s="26">
        <v>950.88244245652879</v>
      </c>
      <c r="C20" s="26">
        <v>642.67461874096273</v>
      </c>
      <c r="D20" s="26">
        <v>621.36995534117204</v>
      </c>
      <c r="E20" s="26">
        <v>7064.7899790837955</v>
      </c>
      <c r="F20" s="26">
        <v>893.37465299870996</v>
      </c>
      <c r="H20" s="13">
        <v>-9.5171306635707942E-2</v>
      </c>
      <c r="I20" s="13">
        <v>-5.7414197835574554E-2</v>
      </c>
      <c r="J20" s="13">
        <v>0.10204859209625439</v>
      </c>
      <c r="K20" s="13">
        <v>8.2244876022770086E-3</v>
      </c>
      <c r="L20" s="13">
        <v>3.2598235893460448E-2</v>
      </c>
    </row>
    <row r="21" spans="1:12">
      <c r="A21" s="10">
        <v>39780</v>
      </c>
      <c r="B21" s="26">
        <v>1050.8977549341432</v>
      </c>
      <c r="C21" s="26">
        <v>681.82081383489162</v>
      </c>
      <c r="D21" s="26">
        <v>563.8317219381745</v>
      </c>
      <c r="E21" s="26">
        <v>7007.1596811589279</v>
      </c>
      <c r="F21" s="26">
        <v>865.17158556416996</v>
      </c>
      <c r="H21" s="13">
        <v>-2.6694293221507848E-2</v>
      </c>
      <c r="I21" s="13">
        <v>-6.4682641157714493E-2</v>
      </c>
      <c r="J21" s="13">
        <v>-1.4448662903582488E-2</v>
      </c>
      <c r="K21" s="13">
        <v>-2.7450937767002803E-2</v>
      </c>
      <c r="L21" s="13">
        <v>-6.4038836532582799E-2</v>
      </c>
    </row>
    <row r="22" spans="1:12">
      <c r="A22" s="10">
        <v>39752</v>
      </c>
      <c r="B22" s="26">
        <v>1079.7201204259554</v>
      </c>
      <c r="C22" s="26">
        <v>728.97269294652449</v>
      </c>
      <c r="D22" s="26">
        <v>572.09776976134754</v>
      </c>
      <c r="E22" s="26">
        <v>7204.942098314621</v>
      </c>
      <c r="F22" s="26">
        <v>924.36697091042117</v>
      </c>
      <c r="H22" s="13">
        <v>-0.15552738962964863</v>
      </c>
      <c r="I22" s="13">
        <v>-0.10205735143939954</v>
      </c>
      <c r="J22" s="13">
        <v>-0.10570381857367583</v>
      </c>
      <c r="K22" s="13">
        <v>-9.3806061519566053E-2</v>
      </c>
      <c r="L22" s="13">
        <v>-0.18934104491709536</v>
      </c>
    </row>
    <row r="23" spans="1:12">
      <c r="A23" s="10">
        <v>39721</v>
      </c>
      <c r="B23" s="26">
        <v>1278.5732860565295</v>
      </c>
      <c r="C23" s="26">
        <v>811.82544800056621</v>
      </c>
      <c r="D23" s="26">
        <v>639.71845306205114</v>
      </c>
      <c r="E23" s="26">
        <v>7950.7727787236645</v>
      </c>
      <c r="F23" s="26">
        <v>1140.2661564577274</v>
      </c>
      <c r="H23" s="13">
        <v>-0.10010211073819608</v>
      </c>
      <c r="I23" s="13">
        <v>-7.600791440953103E-2</v>
      </c>
      <c r="J23" s="13">
        <v>-9.7985922485337329E-2</v>
      </c>
      <c r="K23" s="13">
        <v>-4.295928643718816E-2</v>
      </c>
      <c r="L23" s="13">
        <v>-0.11850928315582598</v>
      </c>
    </row>
    <row r="24" spans="1:12">
      <c r="A24" s="10">
        <v>39689</v>
      </c>
      <c r="B24" s="26">
        <v>1420.7981831198172</v>
      </c>
      <c r="C24" s="26">
        <v>878.60649529457419</v>
      </c>
      <c r="D24" s="26">
        <v>709.21116311696608</v>
      </c>
      <c r="E24" s="26">
        <v>8307.66410043834</v>
      </c>
      <c r="F24" s="26">
        <v>1293.5657003172939</v>
      </c>
      <c r="H24" s="13">
        <v>3.3797245850335056E-2</v>
      </c>
      <c r="I24" s="13">
        <v>4.5341070551887075E-2</v>
      </c>
      <c r="J24" s="13">
        <v>7.128713525481345E-2</v>
      </c>
      <c r="K24" s="13">
        <v>4.681458954345441E-2</v>
      </c>
      <c r="L24" s="13">
        <v>-1.3592725472349354E-2</v>
      </c>
    </row>
    <row r="25" spans="1:12">
      <c r="A25" s="10">
        <v>39660</v>
      </c>
      <c r="B25" s="26">
        <v>1374.3489729953383</v>
      </c>
      <c r="C25" s="26">
        <v>840.49744150080551</v>
      </c>
      <c r="D25" s="26">
        <v>662.01780995743502</v>
      </c>
      <c r="E25" s="26">
        <v>7936.1370995617754</v>
      </c>
      <c r="F25" s="26">
        <v>1311.3910792443503</v>
      </c>
      <c r="H25" s="13">
        <v>4.0016092755104093E-3</v>
      </c>
      <c r="I25" s="13">
        <v>-1.4644638198793691E-2</v>
      </c>
      <c r="J25" s="13">
        <v>-1.9623380628983167E-2</v>
      </c>
      <c r="K25" s="13">
        <v>-1.8284431719781225E-2</v>
      </c>
      <c r="L25" s="13">
        <v>-2.4180063986565137E-2</v>
      </c>
    </row>
    <row r="26" spans="1:12">
      <c r="A26" s="10">
        <v>39629</v>
      </c>
      <c r="B26" s="26">
        <v>1368.8712849644448</v>
      </c>
      <c r="C26" s="26">
        <v>852.98915912366488</v>
      </c>
      <c r="D26" s="26">
        <v>675.26886798072337</v>
      </c>
      <c r="E26" s="26">
        <v>8083.9474853845868</v>
      </c>
      <c r="F26" s="26">
        <v>1343.8863368603031</v>
      </c>
      <c r="H26" s="13">
        <v>-0.10247890964807194</v>
      </c>
      <c r="I26" s="13">
        <v>-9.1973737289855473E-2</v>
      </c>
      <c r="J26" s="13">
        <v>-8.5853639107841162E-2</v>
      </c>
      <c r="K26" s="13">
        <v>-7.7803694196602713E-2</v>
      </c>
      <c r="L26" s="13">
        <v>-7.9400678097972133E-2</v>
      </c>
    </row>
    <row r="27" spans="1:12">
      <c r="A27" s="10">
        <v>39598</v>
      </c>
      <c r="B27" s="26">
        <v>1525.1689343898261</v>
      </c>
      <c r="C27" s="26">
        <v>939.3882029114302</v>
      </c>
      <c r="D27" s="26">
        <v>738.68791352152448</v>
      </c>
      <c r="E27" s="26">
        <v>8765.9725315663982</v>
      </c>
      <c r="F27" s="26">
        <v>1459.7950540347263</v>
      </c>
      <c r="H27" s="13">
        <v>1.9645585003421173E-2</v>
      </c>
      <c r="I27" s="13">
        <v>1.8408088722183802E-2</v>
      </c>
      <c r="J27" s="13">
        <v>1.8731968523265641E-2</v>
      </c>
      <c r="K27" s="13">
        <v>1.8380120756491536E-2</v>
      </c>
      <c r="L27" s="13">
        <v>1.6494466689989329E-2</v>
      </c>
    </row>
    <row r="28" spans="1:12">
      <c r="A28" s="10">
        <v>39568</v>
      </c>
      <c r="B28" s="26">
        <v>1495.7833945651896</v>
      </c>
      <c r="C28" s="26">
        <v>922.40842675365889</v>
      </c>
      <c r="D28" s="26">
        <v>725.10526453028888</v>
      </c>
      <c r="E28" s="26">
        <v>8607.7608477419017</v>
      </c>
      <c r="F28" s="26">
        <v>1436.107231147314</v>
      </c>
      <c r="H28" s="13">
        <v>0.10924512306872147</v>
      </c>
      <c r="I28" s="13">
        <v>7.2052220895726382E-2</v>
      </c>
      <c r="J28" s="13">
        <v>5.7058953764596465E-2</v>
      </c>
      <c r="K28" s="13">
        <v>6.4709474949691925E-2</v>
      </c>
      <c r="L28" s="13">
        <v>5.3362571622924682E-2</v>
      </c>
    </row>
    <row r="29" spans="1:12">
      <c r="A29" s="10">
        <v>39538</v>
      </c>
      <c r="B29" s="26">
        <v>1348.469660544562</v>
      </c>
      <c r="C29" s="26">
        <v>860.41370818947951</v>
      </c>
      <c r="D29" s="26">
        <v>685.96482906455515</v>
      </c>
      <c r="E29" s="26">
        <v>8084.6099807166866</v>
      </c>
      <c r="F29" s="26">
        <v>1363.3550971292736</v>
      </c>
      <c r="H29" s="13">
        <v>-6.104922811473279E-2</v>
      </c>
      <c r="I29" s="13">
        <v>-5.0665125284172663E-2</v>
      </c>
      <c r="J29" s="13">
        <v>-8.2457851079230648E-3</v>
      </c>
      <c r="K29" s="13">
        <v>-4.7627149192730589E-2</v>
      </c>
      <c r="L29" s="13">
        <v>-9.0933533124689658E-3</v>
      </c>
    </row>
    <row r="30" spans="1:12">
      <c r="A30" s="10">
        <v>39507</v>
      </c>
      <c r="B30" s="26">
        <v>1436.1452175357867</v>
      </c>
      <c r="C30" s="26">
        <v>906.33319296000229</v>
      </c>
      <c r="D30" s="26">
        <v>691.66817621158498</v>
      </c>
      <c r="E30" s="26">
        <v>8488.9126919817663</v>
      </c>
      <c r="F30" s="26">
        <v>1375.8663358317235</v>
      </c>
      <c r="H30" s="13">
        <v>-4.2607019966235726E-2</v>
      </c>
      <c r="I30" s="13">
        <v>-2.9872167393137916E-2</v>
      </c>
      <c r="J30" s="13">
        <v>-5.903920260100004E-3</v>
      </c>
      <c r="K30" s="13">
        <v>-4.0962084826689171E-2</v>
      </c>
      <c r="L30" s="13">
        <v>-5.3038621725814972E-3</v>
      </c>
    </row>
    <row r="31" spans="1:12">
      <c r="A31" s="10">
        <v>39478</v>
      </c>
      <c r="B31" s="26">
        <v>1500.0582284247982</v>
      </c>
      <c r="C31" s="26">
        <v>934.24099638968698</v>
      </c>
      <c r="D31" s="26">
        <v>695.77598212896714</v>
      </c>
      <c r="E31" s="26">
        <v>8851.4880983070489</v>
      </c>
      <c r="F31" s="26">
        <v>1383.2026520549723</v>
      </c>
      <c r="H31" s="13">
        <v>-0.11506977268410035</v>
      </c>
      <c r="I31" s="13">
        <v>-8.7781443339096543E-2</v>
      </c>
      <c r="J31" s="13">
        <v>-7.4988399584677845E-2</v>
      </c>
      <c r="K31" s="13">
        <v>-8.5330934557955151E-2</v>
      </c>
      <c r="L31" s="13">
        <v>-7.6196593099595145E-2</v>
      </c>
    </row>
    <row r="32" spans="1:12">
      <c r="A32" s="10">
        <v>39447</v>
      </c>
      <c r="B32" s="26">
        <v>1695.1146905385481</v>
      </c>
      <c r="C32" s="26">
        <v>1024.1416265520784</v>
      </c>
      <c r="D32" s="26">
        <v>752.18081785846766</v>
      </c>
      <c r="E32" s="26">
        <v>9677.2575270480665</v>
      </c>
      <c r="F32" s="26">
        <v>1497.2911354548569</v>
      </c>
      <c r="H32" s="13">
        <v>-9.9284573900091377E-3</v>
      </c>
      <c r="I32" s="13">
        <v>-8.7044409164270808E-3</v>
      </c>
      <c r="J32" s="13">
        <v>1.9901972907996335E-2</v>
      </c>
      <c r="K32" s="13">
        <v>-1.0619367518605038E-3</v>
      </c>
      <c r="L32" s="13">
        <v>-1.2612471189236141E-2</v>
      </c>
    </row>
    <row r="33" spans="1:12">
      <c r="A33" s="10">
        <v>39416</v>
      </c>
      <c r="B33" s="26">
        <v>1712.1133348302769</v>
      </c>
      <c r="C33" s="26">
        <v>1033.1344846322834</v>
      </c>
      <c r="D33" s="26">
        <v>737.50305209608666</v>
      </c>
      <c r="E33" s="26">
        <v>9687.5450872114816</v>
      </c>
      <c r="F33" s="26">
        <v>1516.4168999159172</v>
      </c>
      <c r="H33" s="13">
        <v>-6.5217786449031423E-2</v>
      </c>
      <c r="I33" s="13">
        <v>-5.41591107651056E-2</v>
      </c>
      <c r="J33" s="13">
        <v>-3.0528366882683344E-2</v>
      </c>
      <c r="K33" s="13">
        <v>-3.6294926362348989E-2</v>
      </c>
      <c r="L33" s="13">
        <v>-4.0422125069218273E-2</v>
      </c>
    </row>
    <row r="34" spans="1:12">
      <c r="A34" s="10">
        <v>39386</v>
      </c>
      <c r="B34" s="26">
        <v>1831.5638766022848</v>
      </c>
      <c r="C34" s="26">
        <v>1092.2920507993708</v>
      </c>
      <c r="D34" s="26">
        <v>760.72679891072244</v>
      </c>
      <c r="E34" s="26">
        <v>10052.396062048707</v>
      </c>
      <c r="F34" s="26">
        <v>1580.2958149960498</v>
      </c>
      <c r="H34" s="13">
        <v>2.278443307805067E-2</v>
      </c>
      <c r="I34" s="13">
        <v>1.3361269172938561E-2</v>
      </c>
      <c r="J34" s="13">
        <v>1.1038544240096426E-2</v>
      </c>
      <c r="K34" s="13">
        <v>1.3681255796109459E-2</v>
      </c>
      <c r="L34" s="13">
        <v>3.0888615040201017E-2</v>
      </c>
    </row>
    <row r="35" spans="1:12">
      <c r="A35" s="10">
        <v>39353</v>
      </c>
      <c r="B35" s="26">
        <v>1790.7623711970541</v>
      </c>
      <c r="C35" s="26">
        <v>1077.8900714163392</v>
      </c>
      <c r="D35" s="26">
        <v>752.42116459812121</v>
      </c>
      <c r="E35" s="26">
        <v>9916.7228402126366</v>
      </c>
      <c r="F35" s="26">
        <v>1532.945259012705</v>
      </c>
      <c r="H35" s="13">
        <v>1.3084987418502614E-2</v>
      </c>
      <c r="I35" s="13">
        <v>4.460327554909993E-3</v>
      </c>
      <c r="J35" s="13">
        <v>3.7454363890101927E-2</v>
      </c>
      <c r="K35" s="13">
        <v>-1.5821470206535238E-2</v>
      </c>
      <c r="L35" s="13">
        <v>4.7895514689795693E-2</v>
      </c>
    </row>
    <row r="36" spans="1:12">
      <c r="A36" s="10">
        <v>39325</v>
      </c>
      <c r="B36" s="26">
        <v>1767.6329167212259</v>
      </c>
      <c r="C36" s="26">
        <v>1073.1036775142472</v>
      </c>
      <c r="D36" s="26">
        <v>725.25712049327853</v>
      </c>
      <c r="E36" s="26">
        <v>10076.142224209783</v>
      </c>
      <c r="F36" s="26">
        <v>1462.8798744944497</v>
      </c>
      <c r="H36" s="13">
        <v>3.7747717733964681E-3</v>
      </c>
      <c r="I36" s="13">
        <v>3.8324280116683873E-3</v>
      </c>
      <c r="J36" s="13">
        <v>7.1107344363332547E-3</v>
      </c>
      <c r="K36" s="13">
        <v>2.1932328298335468E-2</v>
      </c>
      <c r="L36" s="13">
        <v>-3.2346280418216189E-4</v>
      </c>
    </row>
    <row r="37" spans="1:12">
      <c r="A37" s="10">
        <v>39294</v>
      </c>
      <c r="B37" s="26">
        <v>1760.9855979925658</v>
      </c>
      <c r="C37" s="26">
        <v>1069.0067859630587</v>
      </c>
      <c r="D37" s="26">
        <v>720.13642164105772</v>
      </c>
      <c r="E37" s="26">
        <v>9859.891839401942</v>
      </c>
      <c r="F37" s="26">
        <v>1463.3532148288273</v>
      </c>
      <c r="H37" s="13">
        <v>-3.9653348345882078E-2</v>
      </c>
      <c r="I37" s="13">
        <v>-3.5029065320208774E-2</v>
      </c>
      <c r="J37" s="13">
        <v>-3.4312307352909799E-2</v>
      </c>
      <c r="K37" s="13">
        <v>-3.8955492302799044E-2</v>
      </c>
      <c r="L37" s="13">
        <v>-2.1942494741220564E-2</v>
      </c>
    </row>
    <row r="38" spans="1:12">
      <c r="A38" s="10">
        <v>39262</v>
      </c>
      <c r="B38" s="26">
        <v>1833.697857913508</v>
      </c>
      <c r="C38" s="26">
        <v>1107.8124195707408</v>
      </c>
      <c r="D38" s="26">
        <v>745.72393033927892</v>
      </c>
      <c r="E38" s="26">
        <v>10259.557970970192</v>
      </c>
      <c r="F38" s="26">
        <v>1496.1832069798859</v>
      </c>
      <c r="H38" s="13">
        <v>-7.2696315794725797E-3</v>
      </c>
      <c r="I38" s="13">
        <v>-1.1016965726673322E-2</v>
      </c>
      <c r="J38" s="13">
        <v>-2.1339317102417543E-2</v>
      </c>
      <c r="K38" s="13">
        <v>-1.5305690533966465E-2</v>
      </c>
      <c r="L38" s="13">
        <v>-7.3626909894629611E-3</v>
      </c>
    </row>
    <row r="39" spans="1:12">
      <c r="A39" s="10">
        <v>39233</v>
      </c>
      <c r="B39" s="26">
        <v>1847.1257818283452</v>
      </c>
      <c r="C39" s="26">
        <v>1120.1531079698714</v>
      </c>
      <c r="D39" s="26">
        <v>761.98415178115363</v>
      </c>
      <c r="E39" s="26">
        <v>10419.028395252537</v>
      </c>
      <c r="F39" s="26">
        <v>1507.2808501136074</v>
      </c>
      <c r="H39" s="13">
        <v>4.4999981701348668E-2</v>
      </c>
      <c r="I39" s="13">
        <v>4.368719184220482E-2</v>
      </c>
      <c r="J39" s="13">
        <v>4.0322678739779905E-2</v>
      </c>
      <c r="K39" s="13">
        <v>6.0313748049324545E-2</v>
      </c>
      <c r="L39" s="13">
        <v>2.9008321155319594E-2</v>
      </c>
    </row>
    <row r="40" spans="1:12">
      <c r="A40" s="10">
        <v>39202</v>
      </c>
      <c r="B40" s="26">
        <v>1767.5845111701033</v>
      </c>
      <c r="C40" s="26">
        <v>1073.2651667332404</v>
      </c>
      <c r="D40" s="26">
        <v>732.44981326774655</v>
      </c>
      <c r="E40" s="26">
        <v>9826.3635781584308</v>
      </c>
      <c r="F40" s="26">
        <v>1464.7897583775678</v>
      </c>
      <c r="H40" s="13">
        <v>3.2626064871126736E-2</v>
      </c>
      <c r="I40" s="13">
        <v>1.8951591498401976E-2</v>
      </c>
      <c r="J40" s="13">
        <v>2.4581573116089883E-2</v>
      </c>
      <c r="K40" s="13">
        <v>-1.1278036520728785E-3</v>
      </c>
      <c r="L40" s="13">
        <v>4.4693429885992675E-2</v>
      </c>
    </row>
    <row r="41" spans="1:12">
      <c r="A41" s="10">
        <v>39171</v>
      </c>
      <c r="B41" s="26">
        <v>1711.7372602740763</v>
      </c>
      <c r="C41" s="26">
        <v>1053.3033911404648</v>
      </c>
      <c r="D41" s="26">
        <v>714.87701173477637</v>
      </c>
      <c r="E41" s="26">
        <v>9837.4582995557848</v>
      </c>
      <c r="F41" s="26">
        <v>1402.1240265073939</v>
      </c>
      <c r="H41" s="13">
        <v>1.8409719409807401E-2</v>
      </c>
      <c r="I41" s="13">
        <v>1.0925366314042728E-2</v>
      </c>
      <c r="J41" s="13">
        <v>1.7899334408410628E-2</v>
      </c>
      <c r="K41" s="13">
        <v>1.8669199931558467E-2</v>
      </c>
      <c r="L41" s="13">
        <v>1.8730378497968214E-2</v>
      </c>
    </row>
    <row r="42" spans="1:12">
      <c r="A42" s="10">
        <v>39141</v>
      </c>
      <c r="B42" s="26">
        <v>1680.7943086659352</v>
      </c>
      <c r="C42" s="26">
        <v>1041.9200331088116</v>
      </c>
      <c r="D42" s="26">
        <v>702.30619823546033</v>
      </c>
      <c r="E42" s="26">
        <v>9657.1667232274576</v>
      </c>
      <c r="F42" s="26">
        <v>1376.3445717351701</v>
      </c>
      <c r="H42" s="13">
        <v>-2.5988711382469387E-2</v>
      </c>
      <c r="I42" s="13">
        <v>-2.102734584948629E-2</v>
      </c>
      <c r="J42" s="13">
        <v>-5.9855130961756764E-3</v>
      </c>
      <c r="K42" s="13">
        <v>2.2030098497314299E-3</v>
      </c>
      <c r="L42" s="13">
        <v>-4.7921265758595899E-3</v>
      </c>
    </row>
    <row r="43" spans="1:12">
      <c r="A43" s="10">
        <v>39113</v>
      </c>
      <c r="B43" s="26">
        <v>1725.6415077607382</v>
      </c>
      <c r="C43" s="26">
        <v>1064.2994252101141</v>
      </c>
      <c r="D43" s="26">
        <v>706.53517377097523</v>
      </c>
      <c r="E43" s="26">
        <v>9635.938655458076</v>
      </c>
      <c r="F43" s="26">
        <v>1382.9719483625868</v>
      </c>
      <c r="H43" s="13">
        <v>3.4471791355080939E-2</v>
      </c>
      <c r="I43" s="13">
        <v>2.6965653232678966E-2</v>
      </c>
      <c r="J43" s="13">
        <v>1.1875546159336503E-2</v>
      </c>
      <c r="K43" s="13">
        <v>3.0427825226201133E-2</v>
      </c>
      <c r="L43" s="13">
        <v>1.2004799501690089E-2</v>
      </c>
    </row>
    <row r="44" spans="1:12">
      <c r="A44" s="10">
        <v>39080</v>
      </c>
      <c r="B44" s="26">
        <v>1668.1378092487921</v>
      </c>
      <c r="C44" s="26">
        <v>1036.3534767301282</v>
      </c>
      <c r="D44" s="26">
        <v>698.24315495387975</v>
      </c>
      <c r="E44" s="26">
        <v>9351.3960119844196</v>
      </c>
      <c r="F44" s="26">
        <v>1366.5665904386624</v>
      </c>
      <c r="H44" s="13">
        <v>3.9908357721656795E-2</v>
      </c>
      <c r="I44" s="13">
        <v>2.591396803752688E-2</v>
      </c>
      <c r="J44" s="13">
        <v>2.5761721295956885E-2</v>
      </c>
      <c r="K44" s="13">
        <v>2.0849083979820993E-2</v>
      </c>
      <c r="L44" s="13">
        <v>2.0599147378792981E-2</v>
      </c>
    </row>
    <row r="45" spans="1:12">
      <c r="A45" s="10">
        <v>39051</v>
      </c>
      <c r="B45" s="26">
        <v>1604.1200139053867</v>
      </c>
      <c r="C45" s="26">
        <v>1010.1758129997695</v>
      </c>
      <c r="D45" s="26">
        <v>680.70697166561536</v>
      </c>
      <c r="E45" s="26">
        <v>9160.4098575742737</v>
      </c>
      <c r="F45" s="26">
        <v>1338.9846483297761</v>
      </c>
      <c r="H45" s="13">
        <v>-1.2732374611643671E-2</v>
      </c>
      <c r="I45" s="13">
        <v>-1.3013092179830488E-2</v>
      </c>
      <c r="J45" s="13">
        <v>-6.1549196691846886E-3</v>
      </c>
      <c r="K45" s="13">
        <v>-2.894271283951344E-2</v>
      </c>
      <c r="L45" s="13">
        <v>2.5006142562252975E-2</v>
      </c>
    </row>
    <row r="46" spans="1:12">
      <c r="A46" s="10">
        <v>39021</v>
      </c>
      <c r="B46" s="26">
        <v>1624.8076738811144</v>
      </c>
      <c r="C46" s="26">
        <v>1023.4946431364671</v>
      </c>
      <c r="D46" s="26">
        <v>684.92261534265731</v>
      </c>
      <c r="E46" s="26">
        <v>9433.4391788157536</v>
      </c>
      <c r="F46" s="26">
        <v>1306.3186577425352</v>
      </c>
      <c r="H46" s="13">
        <v>2.8505024185086603E-2</v>
      </c>
      <c r="I46" s="13">
        <v>2.912371224842536E-2</v>
      </c>
      <c r="J46" s="13">
        <v>1.5541676846175134E-2</v>
      </c>
      <c r="K46" s="13">
        <v>2.1739771757128823E-2</v>
      </c>
      <c r="L46" s="13">
        <v>3.690776713412669E-2</v>
      </c>
    </row>
    <row r="47" spans="1:12">
      <c r="A47" s="10">
        <v>38989</v>
      </c>
      <c r="B47" s="26">
        <v>1579.7761174462858</v>
      </c>
      <c r="C47" s="26">
        <v>994.53023087024212</v>
      </c>
      <c r="D47" s="26">
        <v>674.44067629969163</v>
      </c>
      <c r="E47" s="26">
        <v>9232.7219117571112</v>
      </c>
      <c r="F47" s="26">
        <v>1259.821460642564</v>
      </c>
      <c r="H47" s="13">
        <v>2.9469270132935321E-2</v>
      </c>
      <c r="I47" s="13">
        <v>2.2840166807000184E-2</v>
      </c>
      <c r="J47" s="13">
        <v>3.0743828172412391E-2</v>
      </c>
      <c r="K47" s="13">
        <v>2.5581999102245456E-2</v>
      </c>
      <c r="L47" s="13">
        <v>1.2211410083158958E-2</v>
      </c>
    </row>
    <row r="48" spans="1:12">
      <c r="A48" s="10">
        <v>38960</v>
      </c>
      <c r="B48" s="26">
        <v>1534.5539330593999</v>
      </c>
      <c r="C48" s="26">
        <v>972.32222897040378</v>
      </c>
      <c r="D48" s="26">
        <v>654.32424416794856</v>
      </c>
      <c r="E48" s="26">
        <v>9002.4219612269681</v>
      </c>
      <c r="F48" s="26">
        <v>1244.622860494195</v>
      </c>
      <c r="H48" s="13">
        <v>2.7818760240688745E-2</v>
      </c>
      <c r="I48" s="13">
        <v>2.3322782500484474E-2</v>
      </c>
      <c r="J48" s="13">
        <v>7.527529798096122E-3</v>
      </c>
      <c r="K48" s="13">
        <v>2.8301562818959569E-2</v>
      </c>
      <c r="L48" s="13">
        <v>2.6468755780230557E-2</v>
      </c>
    </row>
    <row r="49" spans="1:12">
      <c r="A49" s="10">
        <v>38929</v>
      </c>
      <c r="B49" s="26">
        <v>1493.0199685205655</v>
      </c>
      <c r="C49" s="26">
        <v>950.16181169595279</v>
      </c>
      <c r="D49" s="26">
        <v>649.4355983494288</v>
      </c>
      <c r="E49" s="26">
        <v>8754.6516379377645</v>
      </c>
      <c r="F49" s="26">
        <v>1212.528733568849</v>
      </c>
      <c r="H49" s="13">
        <v>1.1656116340021505E-2</v>
      </c>
      <c r="I49" s="13">
        <v>8.47523702994879E-3</v>
      </c>
      <c r="J49" s="13">
        <v>-2.9755921107209593E-3</v>
      </c>
      <c r="K49" s="13">
        <v>8.7920521817086428E-3</v>
      </c>
      <c r="L49" s="13">
        <v>6.4580146506620917E-3</v>
      </c>
    </row>
    <row r="50" spans="1:12">
      <c r="A50" s="10">
        <v>38898</v>
      </c>
      <c r="B50" s="26">
        <v>1475.8176661077546</v>
      </c>
      <c r="C50" s="26">
        <v>942.17664133654455</v>
      </c>
      <c r="D50" s="26">
        <v>651.37382115278115</v>
      </c>
      <c r="E50" s="26">
        <v>8678.3511220217588</v>
      </c>
      <c r="F50" s="26">
        <v>1204.7484504256379</v>
      </c>
      <c r="H50" s="13">
        <v>8.3644562676445933E-3</v>
      </c>
      <c r="I50" s="13">
        <v>4.5622538687555281E-3</v>
      </c>
      <c r="J50" s="13">
        <v>1.188040264139989E-2</v>
      </c>
      <c r="K50" s="13">
        <v>-1.5823100547635027E-3</v>
      </c>
      <c r="L50" s="13">
        <v>1.1938136070877015E-4</v>
      </c>
    </row>
    <row r="51" spans="1:12">
      <c r="A51" s="10">
        <v>38868</v>
      </c>
      <c r="B51" s="26">
        <v>1463.5756515757598</v>
      </c>
      <c r="C51" s="26">
        <v>937.89771386297627</v>
      </c>
      <c r="D51" s="26">
        <v>643.72609594221126</v>
      </c>
      <c r="E51" s="26">
        <v>8692.1047267279173</v>
      </c>
      <c r="F51" s="26">
        <v>1204.6046430842305</v>
      </c>
      <c r="H51" s="13">
        <v>-5.5600590940714123E-2</v>
      </c>
      <c r="I51" s="13">
        <v>-5.1881607346328518E-2</v>
      </c>
      <c r="J51" s="13">
        <v>-6.0979713263508373E-2</v>
      </c>
      <c r="K51" s="13">
        <v>-5.5523871581102724E-2</v>
      </c>
      <c r="L51" s="13">
        <v>-3.3263465069715226E-2</v>
      </c>
    </row>
    <row r="52" spans="1:12">
      <c r="A52" s="10">
        <v>38835</v>
      </c>
      <c r="B52" s="26">
        <v>1549.7422356856664</v>
      </c>
      <c r="C52" s="26">
        <v>989.22003953315505</v>
      </c>
      <c r="D52" s="26">
        <v>685.52948752517636</v>
      </c>
      <c r="E52" s="26">
        <v>9203.0962617117257</v>
      </c>
      <c r="F52" s="26">
        <v>1246.0526726354656</v>
      </c>
      <c r="H52" s="13">
        <v>-1.8883714225681025E-2</v>
      </c>
      <c r="I52" s="13">
        <v>-9.5643398088482989E-3</v>
      </c>
      <c r="J52" s="13">
        <v>-1.623633020197579E-2</v>
      </c>
      <c r="K52" s="13">
        <v>-2.3055034402563068E-2</v>
      </c>
      <c r="L52" s="13">
        <v>3.0894488405042386E-2</v>
      </c>
    </row>
    <row r="53" spans="1:12">
      <c r="A53" s="10">
        <v>38807</v>
      </c>
      <c r="B53" s="26">
        <v>1579.5703915592178</v>
      </c>
      <c r="C53" s="26">
        <v>998.77264045827872</v>
      </c>
      <c r="D53" s="26">
        <v>696.84367147439173</v>
      </c>
      <c r="E53" s="26">
        <v>9420.2811681246567</v>
      </c>
      <c r="F53" s="26">
        <v>1208.7101896948805</v>
      </c>
      <c r="H53" s="13">
        <v>1.8689666039895858E-2</v>
      </c>
      <c r="I53" s="13">
        <v>7.2797321755653233E-3</v>
      </c>
      <c r="J53" s="13">
        <v>3.2284179366404819E-2</v>
      </c>
      <c r="K53" s="13">
        <v>6.3557327729304447E-3</v>
      </c>
      <c r="L53" s="13">
        <v>2.2440270012078933E-2</v>
      </c>
    </row>
    <row r="54" spans="1:12">
      <c r="A54" s="10">
        <v>38776</v>
      </c>
      <c r="B54" s="26">
        <v>1550.5903752805475</v>
      </c>
      <c r="C54" s="26">
        <v>991.55439006112761</v>
      </c>
      <c r="D54" s="26">
        <v>675.05022880627723</v>
      </c>
      <c r="E54" s="26">
        <v>9360.7865105193432</v>
      </c>
      <c r="F54" s="26">
        <v>1182.1817128550706</v>
      </c>
      <c r="H54" s="13">
        <v>2.2745948779736791E-2</v>
      </c>
      <c r="I54" s="13">
        <v>1.7392606471098526E-2</v>
      </c>
      <c r="J54" s="13">
        <v>1.3818627495797653E-2</v>
      </c>
      <c r="K54" s="13">
        <v>3.8698462638542042E-2</v>
      </c>
      <c r="L54" s="13">
        <v>-1.0690793300816015E-3</v>
      </c>
    </row>
    <row r="55" spans="1:12">
      <c r="A55" s="10">
        <v>38748</v>
      </c>
      <c r="B55" s="26">
        <v>1516.1051257456406</v>
      </c>
      <c r="C55" s="26">
        <v>974.60349500711175</v>
      </c>
      <c r="D55" s="26">
        <v>665.84910801421961</v>
      </c>
      <c r="E55" s="26">
        <v>9012.0346252758573</v>
      </c>
      <c r="F55" s="26">
        <v>1183.4469114863896</v>
      </c>
      <c r="H55" s="13">
        <v>1.5624438434474808E-2</v>
      </c>
      <c r="I55" s="13">
        <v>1.4984762046461819E-2</v>
      </c>
      <c r="J55" s="13">
        <v>9.2236784325383514E-3</v>
      </c>
      <c r="K55" s="13">
        <v>-2.4963514120412977E-4</v>
      </c>
      <c r="L55" s="13">
        <v>4.4848524796355482E-2</v>
      </c>
    </row>
    <row r="56" spans="1:12">
      <c r="A56" s="10">
        <v>38716</v>
      </c>
      <c r="B56" s="26">
        <v>1492.7812569010523</v>
      </c>
      <c r="C56" s="26">
        <v>960.2149031696481</v>
      </c>
      <c r="D56" s="26">
        <v>659.76366017132477</v>
      </c>
      <c r="E56" s="26">
        <v>9014.2849075616105</v>
      </c>
      <c r="F56" s="26">
        <v>1132.6492629322011</v>
      </c>
      <c r="H56" s="13">
        <v>2.498929797034255E-2</v>
      </c>
      <c r="I56" s="13">
        <v>2.1914649782554418E-2</v>
      </c>
      <c r="J56" s="13">
        <v>3.0538718720194424E-2</v>
      </c>
      <c r="K56" s="13">
        <v>7.1924414943431714E-3</v>
      </c>
      <c r="L56" s="13">
        <v>2.2409468778732622E-2</v>
      </c>
    </row>
    <row r="57" spans="1:12">
      <c r="A57" s="10">
        <v>38686</v>
      </c>
      <c r="B57" s="26">
        <v>1456.3871640972441</v>
      </c>
      <c r="C57" s="26">
        <v>939.62338574357955</v>
      </c>
      <c r="D57" s="26">
        <v>640.21239395126486</v>
      </c>
      <c r="E57" s="26">
        <v>8949.9131806304758</v>
      </c>
      <c r="F57" s="26">
        <v>1107.8235262092689</v>
      </c>
      <c r="H57" s="13">
        <v>5.2721675035534377E-2</v>
      </c>
      <c r="I57" s="13">
        <v>5.0299743649713902E-2</v>
      </c>
      <c r="J57" s="13">
        <v>5.7673263635170668E-2</v>
      </c>
      <c r="K57" s="13">
        <v>4.8812867467248333E-2</v>
      </c>
      <c r="L57" s="13">
        <v>3.386403956753492E-2</v>
      </c>
    </row>
    <row r="58" spans="1:12">
      <c r="A58" s="10">
        <v>38656</v>
      </c>
      <c r="B58" s="26">
        <v>1383.4493946826772</v>
      </c>
      <c r="C58" s="26">
        <v>894.62402654546759</v>
      </c>
      <c r="D58" s="26">
        <v>605.30261656694108</v>
      </c>
      <c r="E58" s="26">
        <v>8533.3746927069988</v>
      </c>
      <c r="F58" s="26">
        <v>1071.5369563222948</v>
      </c>
      <c r="H58" s="13">
        <v>-2.266529896358449E-2</v>
      </c>
      <c r="I58" s="13">
        <v>-1.7633229937333739E-2</v>
      </c>
      <c r="J58" s="13">
        <v>-2.4696468552873552E-2</v>
      </c>
      <c r="K58" s="13">
        <v>5.4946903696593274E-3</v>
      </c>
      <c r="L58" s="13">
        <v>-2.4062474483817264E-2</v>
      </c>
    </row>
    <row r="59" spans="1:12">
      <c r="A59" s="10">
        <v>38625</v>
      </c>
      <c r="B59" s="26">
        <v>1415.5328703826815</v>
      </c>
      <c r="C59" s="26">
        <v>910.68229688632334</v>
      </c>
      <c r="D59" s="26">
        <v>620.62998548647829</v>
      </c>
      <c r="E59" s="26">
        <v>8486.7426694911683</v>
      </c>
      <c r="F59" s="26">
        <v>1097.9565067503154</v>
      </c>
      <c r="H59" s="13">
        <v>5.13438442089591E-2</v>
      </c>
      <c r="I59" s="13">
        <v>4.6867490885359464E-2</v>
      </c>
      <c r="J59" s="13">
        <v>4.3346293057433538E-2</v>
      </c>
      <c r="K59" s="13">
        <v>4.4595278556614382E-2</v>
      </c>
      <c r="L59" s="13">
        <v>2.6262225871501288E-2</v>
      </c>
    </row>
    <row r="60" spans="1:12">
      <c r="A60" s="10">
        <v>38595</v>
      </c>
      <c r="B60" s="26">
        <v>1346.4033467069394</v>
      </c>
      <c r="C60" s="26">
        <v>869.91171740001084</v>
      </c>
      <c r="D60" s="26">
        <v>594.84563238134228</v>
      </c>
      <c r="E60" s="26">
        <v>8124.4313886023447</v>
      </c>
      <c r="F60" s="26">
        <v>1069.8596119699635</v>
      </c>
      <c r="H60" s="13">
        <v>-1.2918163670254779E-2</v>
      </c>
      <c r="I60" s="13">
        <v>-4.4646556348809652E-3</v>
      </c>
      <c r="J60" s="13">
        <v>-1.3267041031350901E-2</v>
      </c>
      <c r="K60" s="13">
        <v>-1.3342892620249236E-2</v>
      </c>
      <c r="L60" s="13">
        <v>8.0021379009538318E-3</v>
      </c>
    </row>
    <row r="61" spans="1:12">
      <c r="A61" s="10">
        <v>38562</v>
      </c>
      <c r="B61" s="26">
        <v>1364.0240324077436</v>
      </c>
      <c r="C61" s="26">
        <v>873.81299149632707</v>
      </c>
      <c r="D61" s="26">
        <v>602.8435829315822</v>
      </c>
      <c r="E61" s="26">
        <v>8234.3007797088339</v>
      </c>
      <c r="F61" s="26">
        <v>1061.3664115810514</v>
      </c>
      <c r="H61" s="13">
        <v>3.8437484366541597E-2</v>
      </c>
      <c r="I61" s="13">
        <v>3.1731080679409551E-2</v>
      </c>
      <c r="J61" s="13">
        <v>5.3881066717159642E-2</v>
      </c>
      <c r="K61" s="13">
        <v>2.8428421233207102E-2</v>
      </c>
      <c r="L61" s="13">
        <v>3.5154679815303957E-2</v>
      </c>
    </row>
    <row r="62" spans="1:12">
      <c r="A62" s="10">
        <v>38533</v>
      </c>
      <c r="B62" s="26">
        <v>1313.5350494785089</v>
      </c>
      <c r="C62" s="26">
        <v>846.93871092931397</v>
      </c>
      <c r="D62" s="26">
        <v>572.02240553522847</v>
      </c>
      <c r="E62" s="26">
        <v>8006.6834110194413</v>
      </c>
      <c r="F62" s="26">
        <v>1025.3215604168686</v>
      </c>
      <c r="H62" s="13">
        <v>3.83390983722669E-2</v>
      </c>
      <c r="I62" s="13">
        <v>2.9230057254202579E-2</v>
      </c>
      <c r="J62" s="13">
        <v>2.6039824078974538E-2</v>
      </c>
      <c r="K62" s="13">
        <v>6.4207016822568352E-2</v>
      </c>
      <c r="L62" s="13">
        <v>9.09444600697773E-3</v>
      </c>
    </row>
    <row r="63" spans="1:12">
      <c r="A63" s="10">
        <v>38503</v>
      </c>
      <c r="B63" s="26">
        <v>1265.0347574676209</v>
      </c>
      <c r="C63" s="26">
        <v>822.88571438419842</v>
      </c>
      <c r="D63" s="26">
        <v>557.50507154895752</v>
      </c>
      <c r="E63" s="26">
        <v>7523.6145641335961</v>
      </c>
      <c r="F63" s="26">
        <v>1016.0808678257047</v>
      </c>
      <c r="H63" s="13">
        <v>6.519022662229812E-2</v>
      </c>
      <c r="I63" s="13">
        <v>6.4907711539655244E-2</v>
      </c>
      <c r="J63" s="13">
        <v>6.7349618204640693E-2</v>
      </c>
      <c r="K63" s="13">
        <v>5.8529292419843282E-2</v>
      </c>
      <c r="L63" s="13">
        <v>1.8533979063854344E-2</v>
      </c>
    </row>
    <row r="64" spans="1:12">
      <c r="A64" s="10">
        <v>38471</v>
      </c>
      <c r="B64" s="26">
        <v>1187.6139358497746</v>
      </c>
      <c r="C64" s="26">
        <v>772.72960414049521</v>
      </c>
      <c r="D64" s="26">
        <v>522.32657607234773</v>
      </c>
      <c r="E64" s="26">
        <v>7107.6111147895508</v>
      </c>
      <c r="F64" s="26">
        <v>997.5915273436392</v>
      </c>
      <c r="H64" s="13">
        <v>-2.229308353882975E-2</v>
      </c>
      <c r="I64" s="13">
        <v>-1.4588130616430606E-2</v>
      </c>
      <c r="J64" s="13">
        <v>-3.1495233725283067E-2</v>
      </c>
      <c r="K64" s="13">
        <v>-9.7584728177638747E-3</v>
      </c>
      <c r="L64" s="13">
        <v>-2.1090572818696862E-2</v>
      </c>
    </row>
    <row r="65" spans="1:12">
      <c r="A65" s="10">
        <v>38442</v>
      </c>
      <c r="B65" s="26">
        <v>1214.6931926679695</v>
      </c>
      <c r="C65" s="26">
        <v>784.16916636480244</v>
      </c>
      <c r="D65" s="26">
        <v>539.31234441048639</v>
      </c>
      <c r="E65" s="26">
        <v>7177.6540567981283</v>
      </c>
      <c r="F65" s="26">
        <v>1019.0846054227201</v>
      </c>
      <c r="H65" s="13">
        <v>9.7418895236749403E-3</v>
      </c>
      <c r="I65" s="13">
        <v>1.9249127356608664E-3</v>
      </c>
      <c r="J65" s="13">
        <v>-2.5555448532288416E-4</v>
      </c>
      <c r="K65" s="13">
        <v>1.2556512066840275E-2</v>
      </c>
      <c r="L65" s="13">
        <v>-1.8997193924361611E-2</v>
      </c>
    </row>
    <row r="66" spans="1:12">
      <c r="A66" s="10">
        <v>38411</v>
      </c>
      <c r="B66" s="26">
        <v>1202.973953314917</v>
      </c>
      <c r="C66" s="26">
        <v>782.66260914074189</v>
      </c>
      <c r="D66" s="26">
        <v>539.45020332955562</v>
      </c>
      <c r="E66" s="26">
        <v>7088.6453953538157</v>
      </c>
      <c r="F66" s="26">
        <v>1038.8192562867607</v>
      </c>
      <c r="H66" s="13">
        <v>5.6753017973243391E-3</v>
      </c>
      <c r="I66" s="13">
        <v>1.3693302111888572E-2</v>
      </c>
      <c r="J66" s="13">
        <v>1.0906616924674317E-2</v>
      </c>
      <c r="K66" s="13">
        <v>8.0720020905760137E-3</v>
      </c>
      <c r="L66" s="13">
        <v>3.2131314792583021E-2</v>
      </c>
    </row>
    <row r="67" spans="1:12">
      <c r="A67" s="10">
        <v>38383</v>
      </c>
      <c r="B67" s="26">
        <v>1196.1852410663603</v>
      </c>
      <c r="C67" s="26">
        <v>772.09014552051747</v>
      </c>
      <c r="D67" s="26">
        <v>533.63010420353362</v>
      </c>
      <c r="E67" s="26">
        <v>7031.8840129009914</v>
      </c>
      <c r="F67" s="26">
        <v>1006.4797389618216</v>
      </c>
      <c r="H67" s="13">
        <v>2.1815077516243342E-2</v>
      </c>
      <c r="I67" s="13">
        <v>1.9384404995320681E-2</v>
      </c>
      <c r="J67" s="13">
        <v>-4.8060862158054718E-3</v>
      </c>
      <c r="K67" s="13">
        <v>2.7877057191847854E-2</v>
      </c>
      <c r="L67" s="13">
        <v>-2.2326558198729196E-2</v>
      </c>
    </row>
    <row r="68" spans="1:12">
      <c r="A68" s="10">
        <v>38352</v>
      </c>
      <c r="B68" s="26">
        <v>1170.647475641056</v>
      </c>
      <c r="C68" s="26">
        <v>757.40823749806293</v>
      </c>
      <c r="D68" s="26">
        <v>536.20716205389704</v>
      </c>
      <c r="E68" s="26">
        <v>6841.1722624805379</v>
      </c>
      <c r="F68" s="26">
        <v>1029.4641297686044</v>
      </c>
      <c r="H68" s="13">
        <v>3.7808098004953328E-2</v>
      </c>
      <c r="I68" s="13">
        <v>1.5386041568758557E-2</v>
      </c>
      <c r="J68" s="13">
        <v>3.3933906116076384E-2</v>
      </c>
      <c r="K68" s="13">
        <v>2.5534114746095016E-2</v>
      </c>
      <c r="L68" s="13">
        <v>3.8477481523320867E-2</v>
      </c>
    </row>
    <row r="69" spans="1:12">
      <c r="A69" s="10">
        <v>38321</v>
      </c>
      <c r="B69" s="26">
        <v>1127.9999432375489</v>
      </c>
      <c r="C69" s="26">
        <v>745.93130739504443</v>
      </c>
      <c r="D69" s="26">
        <v>518.60874170200475</v>
      </c>
      <c r="E69" s="26">
        <v>6670.838311580007</v>
      </c>
      <c r="F69" s="26">
        <v>991.32060933907292</v>
      </c>
      <c r="H69" s="13">
        <v>-2.7600060786918679E-3</v>
      </c>
      <c r="I69" s="13">
        <v>7.8923740453979985E-3</v>
      </c>
      <c r="J69" s="13">
        <v>9.3441461732279851E-3</v>
      </c>
      <c r="K69" s="13">
        <v>-3.8559944968339366E-3</v>
      </c>
      <c r="L69" s="13">
        <v>5.2972403428901194E-2</v>
      </c>
    </row>
    <row r="70" spans="1:12">
      <c r="A70" s="10">
        <v>38289</v>
      </c>
      <c r="B70" s="26">
        <v>1131.1218464093799</v>
      </c>
      <c r="C70" s="26">
        <v>740.09023840619489</v>
      </c>
      <c r="D70" s="26">
        <v>513.80764793477965</v>
      </c>
      <c r="E70" s="26">
        <v>6696.6605979930328</v>
      </c>
      <c r="F70" s="26">
        <v>941.44975320429546</v>
      </c>
      <c r="H70" s="13">
        <v>-1.4030225208187197E-2</v>
      </c>
      <c r="I70" s="13">
        <v>5.4843745126142984E-4</v>
      </c>
      <c r="J70" s="13">
        <v>1.1991189528822055E-2</v>
      </c>
      <c r="K70" s="13">
        <v>1.2020763954909697E-3</v>
      </c>
      <c r="L70" s="13">
        <v>2.4714131804928652E-2</v>
      </c>
    </row>
    <row r="71" spans="1:12">
      <c r="A71" s="10">
        <v>38260</v>
      </c>
      <c r="B71" s="26">
        <v>1147.2175672405535</v>
      </c>
      <c r="C71" s="26">
        <v>739.68456768715509</v>
      </c>
      <c r="D71" s="26">
        <v>507.7194873346732</v>
      </c>
      <c r="E71" s="26">
        <v>6688.6203653334651</v>
      </c>
      <c r="F71" s="26">
        <v>918.74379788832277</v>
      </c>
      <c r="H71" s="13">
        <v>3.6721012560874122E-3</v>
      </c>
      <c r="I71" s="13">
        <v>-2.6763762871289121E-3</v>
      </c>
      <c r="J71" s="13">
        <v>1.3266630198407903E-2</v>
      </c>
      <c r="K71" s="13">
        <v>-1.2321536121841059E-2</v>
      </c>
      <c r="L71" s="13">
        <v>1.9237127217651473E-2</v>
      </c>
    </row>
    <row r="72" spans="1:12">
      <c r="A72" s="10">
        <v>38230</v>
      </c>
      <c r="B72" s="26">
        <v>1143.0202810308467</v>
      </c>
      <c r="C72" s="26">
        <v>741.66955449569286</v>
      </c>
      <c r="D72" s="26">
        <v>501.07195105720251</v>
      </c>
      <c r="E72" s="26">
        <v>6772.0625790202312</v>
      </c>
      <c r="F72" s="26">
        <v>901.40338627218296</v>
      </c>
      <c r="H72" s="13">
        <v>-4.0693956256845354E-3</v>
      </c>
      <c r="I72" s="13">
        <v>-4.6093190070747303E-3</v>
      </c>
      <c r="J72" s="13">
        <v>1.5686368062648226E-2</v>
      </c>
      <c r="K72" s="13">
        <v>-1.6299025609275319E-2</v>
      </c>
      <c r="L72" s="13">
        <v>4.7947382710018527E-3</v>
      </c>
    </row>
    <row r="73" spans="1:12">
      <c r="A73" s="10">
        <v>38198</v>
      </c>
      <c r="B73" s="26">
        <v>1147.6906884982604</v>
      </c>
      <c r="C73" s="26">
        <v>745.10397641643613</v>
      </c>
      <c r="D73" s="26">
        <v>493.33334266655828</v>
      </c>
      <c r="E73" s="26">
        <v>6884.2694633037718</v>
      </c>
      <c r="F73" s="26">
        <v>897.10201689876544</v>
      </c>
      <c r="H73" s="13">
        <v>-1.1587292950790862E-2</v>
      </c>
      <c r="I73" s="13">
        <v>-2.2266023050021455E-2</v>
      </c>
      <c r="J73" s="13">
        <v>-3.5018758717123677E-2</v>
      </c>
      <c r="K73" s="13">
        <v>-1.4286753366436589E-2</v>
      </c>
      <c r="L73" s="13">
        <v>-3.2384814591499334E-2</v>
      </c>
    </row>
    <row r="74" spans="1:12">
      <c r="A74" s="10">
        <v>38168</v>
      </c>
      <c r="B74" s="26">
        <v>1161.1452183011256</v>
      </c>
      <c r="C74" s="26">
        <v>762.07229571869129</v>
      </c>
      <c r="D74" s="26">
        <v>511.23619979462552</v>
      </c>
      <c r="E74" s="26">
        <v>6984.0488466753686</v>
      </c>
      <c r="F74" s="26">
        <v>927.12684797317797</v>
      </c>
      <c r="H74" s="13">
        <v>1.9356215311390867E-2</v>
      </c>
      <c r="I74" s="13">
        <v>2.4806697379739395E-2</v>
      </c>
      <c r="J74" s="13">
        <v>3.2192137487595307E-2</v>
      </c>
      <c r="K74" s="13">
        <v>3.1606902365654888E-2</v>
      </c>
      <c r="L74" s="13">
        <v>2.0960724880082937E-2</v>
      </c>
    </row>
    <row r="75" spans="1:12">
      <c r="A75" s="10">
        <v>38138</v>
      </c>
      <c r="B75" s="26">
        <v>1139.0966188855004</v>
      </c>
      <c r="C75" s="26">
        <v>743.62540532491028</v>
      </c>
      <c r="D75" s="26">
        <v>495.29170125147311</v>
      </c>
      <c r="E75" s="26">
        <v>6770.0679693589909</v>
      </c>
      <c r="F75" s="26">
        <v>908.09256945909817</v>
      </c>
      <c r="H75" s="13">
        <v>-2.3044435508898675E-2</v>
      </c>
      <c r="I75" s="13">
        <v>-8.7085557969411864E-3</v>
      </c>
      <c r="J75" s="13">
        <v>-2.3299310398643081E-2</v>
      </c>
      <c r="K75" s="13">
        <v>-1.4539727178681572E-2</v>
      </c>
      <c r="L75" s="13">
        <v>9.8017199963527091E-3</v>
      </c>
    </row>
    <row r="76" spans="1:12">
      <c r="A76" s="10">
        <v>38107</v>
      </c>
      <c r="B76" s="26">
        <v>1165.9656388557025</v>
      </c>
      <c r="C76" s="26">
        <v>750.15819986496729</v>
      </c>
      <c r="D76" s="26">
        <v>507.10694332941222</v>
      </c>
      <c r="E76" s="26">
        <v>6869.9552443414686</v>
      </c>
      <c r="F76" s="26">
        <v>899.27809735002052</v>
      </c>
      <c r="H76" s="13">
        <v>3.0698032498863714E-3</v>
      </c>
      <c r="I76" s="13">
        <v>4.6776152457419506E-3</v>
      </c>
      <c r="J76" s="13">
        <v>1.5721331212627865E-2</v>
      </c>
      <c r="K76" s="13">
        <v>-7.1731186864338881E-3</v>
      </c>
      <c r="L76" s="13">
        <v>-1.9925771050709695E-2</v>
      </c>
    </row>
    <row r="77" spans="1:12">
      <c r="A77" s="10">
        <v>38077</v>
      </c>
      <c r="B77" s="26">
        <v>1162.3973078224899</v>
      </c>
      <c r="C77" s="26">
        <v>746.66558553858113</v>
      </c>
      <c r="D77" s="26">
        <v>499.25794383386449</v>
      </c>
      <c r="E77" s="26">
        <v>6919.5902867296754</v>
      </c>
      <c r="F77" s="26">
        <v>917.56121198504627</v>
      </c>
      <c r="H77" s="13">
        <v>-8.7368884108319778E-3</v>
      </c>
      <c r="I77" s="13">
        <v>4.811634438213197E-3</v>
      </c>
      <c r="J77" s="13">
        <v>3.4609803658693927E-3</v>
      </c>
      <c r="K77" s="13">
        <v>6.7150676559637468E-3</v>
      </c>
      <c r="L77" s="13">
        <v>-6.244873950972174E-3</v>
      </c>
    </row>
    <row r="78" spans="1:12">
      <c r="A78" s="10">
        <v>38044</v>
      </c>
      <c r="B78" s="26">
        <v>1172.642554971065</v>
      </c>
      <c r="C78" s="26">
        <v>743.09010758622378</v>
      </c>
      <c r="D78" s="26">
        <v>497.53598157033599</v>
      </c>
      <c r="E78" s="26">
        <v>6873.4347076390304</v>
      </c>
      <c r="F78" s="26">
        <v>923.32727442935231</v>
      </c>
      <c r="H78" s="13">
        <v>2.4839115493945574E-2</v>
      </c>
      <c r="I78" s="13">
        <v>1.6914366490844213E-2</v>
      </c>
      <c r="J78" s="13">
        <v>-2.3809317523233453E-3</v>
      </c>
      <c r="K78" s="13">
        <v>2.1627209783043E-2</v>
      </c>
      <c r="L78" s="13">
        <v>1.7102852374102362E-2</v>
      </c>
    </row>
    <row r="79" spans="1:12">
      <c r="A79" s="10">
        <v>38016</v>
      </c>
      <c r="B79" s="26">
        <v>1144.2211145559975</v>
      </c>
      <c r="C79" s="26">
        <v>730.73026802686456</v>
      </c>
      <c r="D79" s="26">
        <v>498.72340796799392</v>
      </c>
      <c r="E79" s="26">
        <v>6727.9283889655817</v>
      </c>
      <c r="F79" s="26">
        <v>907.80128309948122</v>
      </c>
      <c r="H79" s="13">
        <v>3.5711295530948872E-2</v>
      </c>
      <c r="I79" s="13">
        <v>3.1825145533916466E-2</v>
      </c>
      <c r="J79" s="13">
        <v>-5.3837401122425188E-4</v>
      </c>
      <c r="K79" s="13">
        <v>4.677089376605359E-2</v>
      </c>
      <c r="L79" s="13">
        <v>1.6266807150133511E-2</v>
      </c>
    </row>
    <row r="80" spans="1:12">
      <c r="A80" s="10">
        <v>37986</v>
      </c>
      <c r="B80" s="26">
        <v>1104.7684036017217</v>
      </c>
      <c r="C80" s="26">
        <v>708.19195596241184</v>
      </c>
      <c r="D80" s="26">
        <v>498.99205232077088</v>
      </c>
      <c r="E80" s="26">
        <v>6427.3170270907722</v>
      </c>
      <c r="F80" s="26">
        <v>893.27062215599005</v>
      </c>
      <c r="H80" s="13">
        <v>1.6966847689443343E-2</v>
      </c>
      <c r="I80" s="13">
        <v>1.0223311976440552E-2</v>
      </c>
      <c r="J80" s="13">
        <v>2.1238659607812016E-2</v>
      </c>
      <c r="K80" s="13">
        <v>1.2221038853292843E-2</v>
      </c>
      <c r="L80" s="13">
        <v>6.2982461442225857E-2</v>
      </c>
    </row>
    <row r="81" spans="1:12">
      <c r="A81" s="10">
        <v>37953</v>
      </c>
      <c r="B81" s="26">
        <v>1086.3366943689111</v>
      </c>
      <c r="C81" s="26">
        <v>701.0251570782674</v>
      </c>
      <c r="D81" s="26">
        <v>488.61453454219964</v>
      </c>
      <c r="E81" s="26">
        <v>6349.7168902674039</v>
      </c>
      <c r="F81" s="26">
        <v>840.34370702977048</v>
      </c>
      <c r="H81" s="13">
        <v>-1.6957113201615415E-2</v>
      </c>
      <c r="I81" s="13">
        <v>-1.5233246535867218E-2</v>
      </c>
      <c r="J81" s="13">
        <v>1.9450068557895772E-3</v>
      </c>
      <c r="K81" s="13">
        <v>-1.6394447122249689E-2</v>
      </c>
      <c r="L81" s="13">
        <v>1.546605398958012E-2</v>
      </c>
    </row>
    <row r="82" spans="1:12">
      <c r="A82" s="10">
        <v>37925</v>
      </c>
      <c r="B82" s="26">
        <v>1105.0755861801088</v>
      </c>
      <c r="C82" s="26">
        <v>711.86923666163364</v>
      </c>
      <c r="D82" s="26">
        <v>487.66602078843056</v>
      </c>
      <c r="E82" s="26">
        <v>6455.5520977793758</v>
      </c>
      <c r="F82" s="26">
        <v>827.54485364450534</v>
      </c>
      <c r="H82" s="13">
        <v>7.1362627432010495E-2</v>
      </c>
      <c r="I82" s="13">
        <v>6.1422259505831356E-2</v>
      </c>
      <c r="J82" s="13">
        <v>3.7345487236566832E-2</v>
      </c>
      <c r="K82" s="13">
        <v>6.8506371599337035E-2</v>
      </c>
      <c r="L82" s="13">
        <v>5.9542207821461801E-2</v>
      </c>
    </row>
    <row r="83" spans="1:12">
      <c r="A83" s="10">
        <v>37894</v>
      </c>
      <c r="B83" s="26">
        <v>1031.4673649097749</v>
      </c>
      <c r="C83" s="26">
        <v>670.67487070891104</v>
      </c>
      <c r="D83" s="26">
        <v>470.10955056790857</v>
      </c>
      <c r="E83" s="26">
        <v>6041.6598996192461</v>
      </c>
      <c r="F83" s="26">
        <v>781.04000721786338</v>
      </c>
      <c r="H83" s="13">
        <v>-5.1071158748585033E-2</v>
      </c>
      <c r="I83" s="13">
        <v>-5.1265309261074754E-2</v>
      </c>
      <c r="J83" s="13">
        <v>-4.1902346571474403E-2</v>
      </c>
      <c r="K83" s="13">
        <v>-6.8974782576600169E-2</v>
      </c>
      <c r="L83" s="13">
        <v>6.343254014404609E-3</v>
      </c>
    </row>
    <row r="84" spans="1:12">
      <c r="A84" s="10">
        <v>37862</v>
      </c>
      <c r="B84" s="26">
        <v>1086.9807303459245</v>
      </c>
      <c r="C84" s="26">
        <v>706.91509149576223</v>
      </c>
      <c r="D84" s="26">
        <v>490.66976511802812</v>
      </c>
      <c r="E84" s="26">
        <v>6489.2548413881432</v>
      </c>
      <c r="F84" s="26">
        <v>776.11690057265855</v>
      </c>
      <c r="H84" s="13">
        <v>4.2352516762354853E-2</v>
      </c>
      <c r="I84" s="13">
        <v>4.7573411484661321E-2</v>
      </c>
      <c r="J84" s="13">
        <v>3.8447165176659137E-2</v>
      </c>
      <c r="K84" s="13">
        <v>4.0323243911200235E-2</v>
      </c>
      <c r="L84" s="13">
        <v>2.1844413792214246E-2</v>
      </c>
    </row>
    <row r="85" spans="1:12">
      <c r="A85" s="10">
        <v>37833</v>
      </c>
      <c r="B85" s="26">
        <v>1042.8148950243715</v>
      </c>
      <c r="C85" s="26">
        <v>674.8119833376594</v>
      </c>
      <c r="D85" s="26">
        <v>472.50335074539498</v>
      </c>
      <c r="E85" s="26">
        <v>6237.7293589933979</v>
      </c>
      <c r="F85" s="26">
        <v>759.52551102410496</v>
      </c>
      <c r="H85" s="13">
        <v>3.4386524685721787E-2</v>
      </c>
      <c r="I85" s="13">
        <v>4.1244792935747343E-2</v>
      </c>
      <c r="J85" s="13">
        <v>4.7603425482904749E-2</v>
      </c>
      <c r="K85" s="13">
        <v>4.6976894583463435E-2</v>
      </c>
      <c r="L85" s="13">
        <v>2.0495183093426572E-2</v>
      </c>
    </row>
    <row r="86" spans="1:12">
      <c r="A86" s="10">
        <v>37802</v>
      </c>
      <c r="B86" s="26">
        <v>1008.1481826546517</v>
      </c>
      <c r="C86" s="26">
        <v>648.08197641503148</v>
      </c>
      <c r="D86" s="26">
        <v>451.03265152802373</v>
      </c>
      <c r="E86" s="26">
        <v>5957.8481543043599</v>
      </c>
      <c r="F86" s="26">
        <v>744.27152975064087</v>
      </c>
      <c r="H86" s="13">
        <v>5.8390892750692203E-2</v>
      </c>
      <c r="I86" s="13">
        <v>4.2195655098944629E-2</v>
      </c>
      <c r="J86" s="13">
        <v>1.0400593621976206E-2</v>
      </c>
      <c r="K86" s="13">
        <v>4.8698633976512751E-2</v>
      </c>
      <c r="L86" s="13">
        <v>1.7677870656257699E-2</v>
      </c>
    </row>
    <row r="87" spans="1:12">
      <c r="A87" s="10">
        <v>37771</v>
      </c>
      <c r="B87" s="26">
        <v>952.52915492737952</v>
      </c>
      <c r="C87" s="26">
        <v>621.8429075618277</v>
      </c>
      <c r="D87" s="26">
        <v>446.38993125608727</v>
      </c>
      <c r="E87" s="26">
        <v>5681.1823352082247</v>
      </c>
      <c r="F87" s="26">
        <v>731.34294378504217</v>
      </c>
      <c r="H87" s="13">
        <v>1.566537471230478E-2</v>
      </c>
      <c r="I87" s="13">
        <v>3.5826842493789091E-3</v>
      </c>
      <c r="J87" s="13">
        <v>3.1753426484697478E-2</v>
      </c>
      <c r="K87" s="13">
        <v>4.4346231059033681E-3</v>
      </c>
      <c r="L87" s="13">
        <v>5.7640060248960401E-2</v>
      </c>
    </row>
    <row r="88" spans="1:12">
      <c r="A88" s="10">
        <v>37741</v>
      </c>
      <c r="B88" s="26">
        <v>937.83757785106241</v>
      </c>
      <c r="C88" s="26">
        <v>619.62299402059705</v>
      </c>
      <c r="D88" s="26">
        <v>432.65175554297798</v>
      </c>
      <c r="E88" s="26">
        <v>5656.0996649447679</v>
      </c>
      <c r="F88" s="26">
        <v>691.48566820822725</v>
      </c>
      <c r="H88" s="13">
        <v>9.3175892919487691E-2</v>
      </c>
      <c r="I88" s="13">
        <v>6.5126479429717943E-2</v>
      </c>
      <c r="J88" s="13">
        <v>7.7315222518155258E-2</v>
      </c>
      <c r="K88" s="13">
        <v>5.0857105329124019E-2</v>
      </c>
      <c r="L88" s="13">
        <v>8.9310761346645506E-2</v>
      </c>
    </row>
    <row r="89" spans="1:12">
      <c r="A89" s="10">
        <v>37711</v>
      </c>
      <c r="B89" s="26">
        <v>857.90181061021076</v>
      </c>
      <c r="C89" s="26">
        <v>581.73654114049532</v>
      </c>
      <c r="D89" s="26">
        <v>401.60182136077339</v>
      </c>
      <c r="E89" s="26">
        <v>5382.3680082301016</v>
      </c>
      <c r="F89" s="26">
        <v>634.79191865633231</v>
      </c>
      <c r="H89" s="13">
        <v>-6.1095602959616579E-3</v>
      </c>
      <c r="I89" s="13">
        <v>-1.4958044114067093E-2</v>
      </c>
      <c r="J89" s="13">
        <v>-6.249138396794085E-3</v>
      </c>
      <c r="K89" s="13">
        <v>-6.2676753867315638E-3</v>
      </c>
      <c r="L89" s="13">
        <v>-2.7475723208525427E-3</v>
      </c>
    </row>
    <row r="90" spans="1:12">
      <c r="A90" s="10">
        <v>37680</v>
      </c>
      <c r="B90" s="26">
        <v>863.17543296389647</v>
      </c>
      <c r="C90" s="26">
        <v>590.57031800974369</v>
      </c>
      <c r="D90" s="26">
        <v>404.12726859212393</v>
      </c>
      <c r="E90" s="26">
        <v>5416.3157169359083</v>
      </c>
      <c r="F90" s="26">
        <v>636.54086070630058</v>
      </c>
      <c r="H90" s="13">
        <v>-2.5419487013795261E-2</v>
      </c>
      <c r="I90" s="13">
        <v>-2.1080592218165606E-2</v>
      </c>
      <c r="J90" s="13">
        <v>2.5684505418988035E-2</v>
      </c>
      <c r="K90" s="13">
        <v>-2.8958967400123714E-2</v>
      </c>
      <c r="L90" s="13">
        <v>-1.7122549871871451E-2</v>
      </c>
    </row>
    <row r="91" spans="1:12">
      <c r="A91" s="10">
        <v>37652</v>
      </c>
      <c r="B91" s="26">
        <v>885.68919803151732</v>
      </c>
      <c r="C91" s="26">
        <v>603.28798603343284</v>
      </c>
      <c r="D91" s="26">
        <v>394.0073838075964</v>
      </c>
      <c r="E91" s="26">
        <v>5577.8443290230516</v>
      </c>
      <c r="F91" s="26">
        <v>647.62993659415088</v>
      </c>
      <c r="H91" s="13">
        <v>-4.0812065194030578E-2</v>
      </c>
      <c r="I91" s="13">
        <v>-5.2047552126611496E-2</v>
      </c>
      <c r="J91" s="13">
        <v>-5.0156882729187058E-2</v>
      </c>
      <c r="K91" s="13">
        <v>-4.1415206065416377E-2</v>
      </c>
      <c r="L91" s="13">
        <v>-3.0214838470243977E-2</v>
      </c>
    </row>
    <row r="92" spans="1:12">
      <c r="A92" s="10">
        <v>37621</v>
      </c>
      <c r="B92" s="26">
        <v>923.37399782940361</v>
      </c>
      <c r="C92" s="26">
        <v>636.41165481120197</v>
      </c>
      <c r="D92" s="26">
        <v>414.81311665414705</v>
      </c>
      <c r="E92" s="26">
        <v>5818.8324750368392</v>
      </c>
      <c r="F92" s="26">
        <v>667.80763645895354</v>
      </c>
      <c r="H92" s="13">
        <v>-0.11288803387447188</v>
      </c>
      <c r="I92" s="13">
        <v>-9.7770418657523894E-2</v>
      </c>
      <c r="J92" s="13">
        <v>-8.0129452596151785E-2</v>
      </c>
      <c r="K92" s="13">
        <v>-8.5222562683194614E-2</v>
      </c>
      <c r="L92" s="13">
        <v>-4.826504172673407E-2</v>
      </c>
    </row>
    <row r="93" spans="1:12">
      <c r="A93" s="10">
        <v>37589</v>
      </c>
      <c r="B93" s="26">
        <v>1040.8764993468078</v>
      </c>
      <c r="C93" s="26">
        <v>705.37662250471851</v>
      </c>
      <c r="D93" s="26">
        <v>450.94727494523511</v>
      </c>
      <c r="E93" s="26">
        <v>6360.9269726901484</v>
      </c>
      <c r="F93" s="26">
        <v>701.67395938734649</v>
      </c>
      <c r="H93" s="13">
        <v>5.9301306051251057E-2</v>
      </c>
      <c r="I93" s="13">
        <v>4.9618910804566596E-2</v>
      </c>
      <c r="J93" s="13">
        <v>5.9897914939381902E-2</v>
      </c>
      <c r="K93" s="13">
        <v>4.300946795690086E-2</v>
      </c>
      <c r="L93" s="13">
        <v>5.4139440811776574E-2</v>
      </c>
    </row>
    <row r="94" spans="1:12">
      <c r="A94" s="10">
        <v>37560</v>
      </c>
      <c r="B94" s="26">
        <v>982.60664213364828</v>
      </c>
      <c r="C94" s="26">
        <v>672.03116792553271</v>
      </c>
      <c r="D94" s="26">
        <v>425.46293240988769</v>
      </c>
      <c r="E94" s="26">
        <v>6098.6282177766325</v>
      </c>
      <c r="F94" s="26">
        <v>665.63675754983433</v>
      </c>
      <c r="H94" s="13">
        <v>7.6146129361662318E-2</v>
      </c>
      <c r="I94" s="13">
        <v>7.1703858784817776E-2</v>
      </c>
      <c r="J94" s="13">
        <v>7.954767415943742E-2</v>
      </c>
      <c r="K94" s="13">
        <v>6.1202196670462561E-2</v>
      </c>
      <c r="L94" s="13">
        <v>7.3987241349008581E-2</v>
      </c>
    </row>
    <row r="95" spans="1:12">
      <c r="A95" s="10">
        <v>37529</v>
      </c>
      <c r="B95" s="26">
        <v>913.07919558889387</v>
      </c>
      <c r="C95" s="26">
        <v>627.0679744379521</v>
      </c>
      <c r="D95" s="26">
        <v>394.112221807308</v>
      </c>
      <c r="E95" s="26">
        <v>5746.9050072749269</v>
      </c>
      <c r="F95" s="26">
        <v>619.78087999792683</v>
      </c>
      <c r="H95" s="13">
        <v>-0.12600113497837528</v>
      </c>
      <c r="I95" s="13">
        <v>-0.11664032216613185</v>
      </c>
      <c r="J95" s="13">
        <v>-0.12430353722569931</v>
      </c>
      <c r="K95" s="13">
        <v>-0.12066120904241417</v>
      </c>
      <c r="L95" s="13">
        <v>-0.10975482731114328</v>
      </c>
    </row>
    <row r="96" spans="1:12">
      <c r="A96" s="10">
        <v>37498</v>
      </c>
      <c r="B96" s="26">
        <v>1044.7143950997033</v>
      </c>
      <c r="C96" s="26">
        <v>709.86710189853568</v>
      </c>
      <c r="D96" s="26">
        <v>450.0557425557231</v>
      </c>
      <c r="E96" s="26">
        <v>6535.4844644310979</v>
      </c>
      <c r="F96" s="26">
        <v>696.19122800292007</v>
      </c>
      <c r="H96" s="13">
        <v>1.4744946979188045E-2</v>
      </c>
      <c r="I96" s="13">
        <v>1.7752517427100933E-3</v>
      </c>
      <c r="J96" s="13">
        <v>1.1990932298965307E-2</v>
      </c>
      <c r="K96" s="13">
        <v>-1.0655361144987219E-2</v>
      </c>
      <c r="L96" s="13">
        <v>2.0796146238921676E-3</v>
      </c>
    </row>
    <row r="97" spans="1:12">
      <c r="A97" s="10">
        <v>37468</v>
      </c>
      <c r="B97" s="26">
        <v>1029.5339712799082</v>
      </c>
      <c r="C97" s="26">
        <v>708.60914228379613</v>
      </c>
      <c r="D97" s="26">
        <v>444.72309799586856</v>
      </c>
      <c r="E97" s="26">
        <v>6605.8724207519208</v>
      </c>
      <c r="F97" s="26">
        <v>694.74642318137523</v>
      </c>
      <c r="H97" s="13">
        <v>-8.8027295363441893E-2</v>
      </c>
      <c r="I97" s="13">
        <v>-7.7338170459200661E-2</v>
      </c>
      <c r="J97" s="13">
        <v>-0.10638493133454197</v>
      </c>
      <c r="K97" s="13">
        <v>-5.2462854118620839E-2</v>
      </c>
      <c r="L97" s="13">
        <v>-8.4166201142668262E-2</v>
      </c>
    </row>
    <row r="98" spans="1:12">
      <c r="A98" s="10">
        <v>37435</v>
      </c>
      <c r="B98" s="26">
        <v>1128.9087557617208</v>
      </c>
      <c r="C98" s="26">
        <v>768.0052643301226</v>
      </c>
      <c r="D98" s="26">
        <v>497.66741138332259</v>
      </c>
      <c r="E98" s="26">
        <v>6971.6236977783883</v>
      </c>
      <c r="F98" s="26">
        <v>758.5944349817587</v>
      </c>
      <c r="H98" s="13">
        <v>-0.10761047733792417</v>
      </c>
      <c r="I98" s="13">
        <v>-0.11121221597196496</v>
      </c>
      <c r="J98" s="13">
        <v>-9.8129527090275559E-2</v>
      </c>
      <c r="K98" s="13">
        <v>-0.11337019744972177</v>
      </c>
      <c r="L98" s="13">
        <v>-6.0469408133451918E-2</v>
      </c>
    </row>
    <row r="99" spans="1:12">
      <c r="A99" s="10">
        <v>37407</v>
      </c>
      <c r="B99" s="26">
        <v>1265.0403518791743</v>
      </c>
      <c r="C99" s="26">
        <v>864.10420814908207</v>
      </c>
      <c r="D99" s="26">
        <v>551.81694747992731</v>
      </c>
      <c r="E99" s="26">
        <v>7863.0604088937644</v>
      </c>
      <c r="F99" s="26">
        <v>807.41855725492996</v>
      </c>
      <c r="H99" s="13">
        <v>-3.0686624509249194E-2</v>
      </c>
      <c r="I99" s="13">
        <v>-3.3300675819440961E-2</v>
      </c>
      <c r="J99" s="13">
        <v>-1.7234984553066157E-3</v>
      </c>
      <c r="K99" s="13">
        <v>-5.0036985238299025E-2</v>
      </c>
      <c r="L99" s="13">
        <v>2.3181066807660411E-3</v>
      </c>
    </row>
    <row r="100" spans="1:12">
      <c r="A100" s="10">
        <v>37376</v>
      </c>
      <c r="B100" s="26">
        <v>1305.0891320247188</v>
      </c>
      <c r="C100" s="26">
        <v>893.87070678005944</v>
      </c>
      <c r="D100" s="26">
        <v>552.76964510941377</v>
      </c>
      <c r="E100" s="26">
        <v>8277.2279412017106</v>
      </c>
      <c r="F100" s="26">
        <v>805.55120362810055</v>
      </c>
      <c r="H100" s="13">
        <v>-6.9043409039619807E-2</v>
      </c>
      <c r="I100" s="13">
        <v>-6.4380580601642312E-2</v>
      </c>
      <c r="J100" s="13">
        <v>-5.5676434093703708E-2</v>
      </c>
      <c r="K100" s="13">
        <v>-4.1335617380019452E-2</v>
      </c>
      <c r="L100" s="13">
        <v>-3.3593586538779308E-2</v>
      </c>
    </row>
    <row r="101" spans="1:12">
      <c r="A101" s="10">
        <v>37344</v>
      </c>
      <c r="B101" s="26">
        <v>1401.8796845064294</v>
      </c>
      <c r="C101" s="26">
        <v>955.37853132083944</v>
      </c>
      <c r="D101" s="26">
        <v>585.36042630568454</v>
      </c>
      <c r="E101" s="26">
        <v>8634.1248212231185</v>
      </c>
      <c r="F101" s="26">
        <v>833.55324675773704</v>
      </c>
      <c r="H101" s="13">
        <v>3.057657406609593E-2</v>
      </c>
      <c r="I101" s="13">
        <v>3.5513217242016948E-2</v>
      </c>
      <c r="J101" s="13">
        <v>3.7375651487469019E-2</v>
      </c>
      <c r="K101" s="13">
        <v>3.3871027551153787E-2</v>
      </c>
      <c r="L101" s="13">
        <v>4.4416662545386787E-2</v>
      </c>
    </row>
    <row r="102" spans="1:12">
      <c r="A102" s="10">
        <v>37315</v>
      </c>
      <c r="B102" s="26">
        <v>1360.2867751741851</v>
      </c>
      <c r="C102" s="26">
        <v>922.6135556872872</v>
      </c>
      <c r="D102" s="26">
        <v>564.27045059940406</v>
      </c>
      <c r="E102" s="26">
        <v>8351.2590943515152</v>
      </c>
      <c r="F102" s="26">
        <v>798.10412515466123</v>
      </c>
      <c r="H102" s="13">
        <v>-1.2791174872960775E-2</v>
      </c>
      <c r="I102" s="13">
        <v>-1.3157137033168009E-2</v>
      </c>
      <c r="J102" s="13">
        <v>-9.2693783687435305E-3</v>
      </c>
      <c r="K102" s="13">
        <v>-2.4877816224708194E-2</v>
      </c>
      <c r="L102" s="13">
        <v>-8.4982723689260853E-3</v>
      </c>
    </row>
    <row r="103" spans="1:12">
      <c r="A103" s="10">
        <v>37287</v>
      </c>
      <c r="B103" s="26">
        <v>1377.9118870813743</v>
      </c>
      <c r="C103" s="26">
        <v>934.91435192990446</v>
      </c>
      <c r="D103" s="26">
        <v>569.54982341246523</v>
      </c>
      <c r="E103" s="26">
        <v>8564.3206905812622</v>
      </c>
      <c r="F103" s="26">
        <v>804.94476500965447</v>
      </c>
      <c r="H103" s="13">
        <v>-9.9587796543731955E-5</v>
      </c>
      <c r="I103" s="13">
        <v>2.9641897416123886E-3</v>
      </c>
      <c r="J103" s="13">
        <v>-1.2981621089814821E-3</v>
      </c>
      <c r="K103" s="13">
        <v>-1.6324448905730926E-2</v>
      </c>
      <c r="L103" s="13">
        <v>-3.0187366044669095E-2</v>
      </c>
    </row>
    <row r="104" spans="1:12">
      <c r="A104" s="10">
        <v>37256</v>
      </c>
      <c r="B104" s="26">
        <v>1378.0491239571581</v>
      </c>
      <c r="C104" s="26">
        <v>932.15127867203387</v>
      </c>
      <c r="D104" s="26">
        <v>570.29015247953942</v>
      </c>
      <c r="E104" s="26">
        <v>8706.4486669960079</v>
      </c>
      <c r="F104" s="26">
        <v>830.00028750577178</v>
      </c>
      <c r="H104" s="13">
        <v>1.4658990740056943E-2</v>
      </c>
      <c r="I104" s="13">
        <v>1.2098673997665621E-2</v>
      </c>
      <c r="J104" s="13">
        <v>-1.3852574093714654E-2</v>
      </c>
      <c r="K104" s="13">
        <v>-1.1897948600728903E-2</v>
      </c>
      <c r="L104" s="13">
        <v>6.4083609577110234E-3</v>
      </c>
    </row>
    <row r="105" spans="1:12">
      <c r="A105" s="10">
        <v>37225</v>
      </c>
      <c r="B105" s="26">
        <v>1358.1401599290587</v>
      </c>
      <c r="C105" s="26">
        <v>921.00829950715251</v>
      </c>
      <c r="D105" s="26">
        <v>578.30111147472053</v>
      </c>
      <c r="E105" s="26">
        <v>8811.2848816239493</v>
      </c>
      <c r="F105" s="26">
        <v>824.71521472251379</v>
      </c>
      <c r="H105" s="13">
        <v>6.8339136671651479E-2</v>
      </c>
      <c r="I105" s="13">
        <v>6.563393941563711E-2</v>
      </c>
      <c r="J105" s="13">
        <v>8.0257588711763583E-2</v>
      </c>
      <c r="K105" s="13">
        <v>6.4213882691325663E-2</v>
      </c>
      <c r="L105" s="13">
        <v>5.9310560033893234E-2</v>
      </c>
    </row>
    <row r="106" spans="1:12">
      <c r="A106" s="10">
        <v>37195</v>
      </c>
      <c r="B106" s="26">
        <v>1271.2631348134128</v>
      </c>
      <c r="C106" s="26">
        <v>864.28206294950292</v>
      </c>
      <c r="D106" s="26">
        <v>535.3363100780067</v>
      </c>
      <c r="E106" s="26">
        <v>8279.6184347274248</v>
      </c>
      <c r="F106" s="26">
        <v>778.53959531577459</v>
      </c>
      <c r="H106" s="13">
        <v>2.9571997049198995E-2</v>
      </c>
      <c r="I106" s="13">
        <v>3.0547805353988933E-2</v>
      </c>
      <c r="J106" s="13">
        <v>3.0048912289942109E-2</v>
      </c>
      <c r="K106" s="13">
        <v>1.6094707442240841E-2</v>
      </c>
      <c r="L106" s="13">
        <v>1.9255720535282572E-2</v>
      </c>
    </row>
    <row r="107" spans="1:12">
      <c r="A107" s="10">
        <v>37162</v>
      </c>
      <c r="B107" s="26">
        <v>1234.7491369781926</v>
      </c>
      <c r="C107" s="26">
        <v>838.6627563120428</v>
      </c>
      <c r="D107" s="26">
        <v>519.71931011303104</v>
      </c>
      <c r="E107" s="26">
        <v>8148.4711750632487</v>
      </c>
      <c r="F107" s="26">
        <v>763.83146999352516</v>
      </c>
      <c r="H107" s="13">
        <v>-0.11666660972201437</v>
      </c>
      <c r="I107" s="13">
        <v>-9.0311854880610665E-2</v>
      </c>
      <c r="J107" s="13">
        <v>-9.9898222251390112E-2</v>
      </c>
      <c r="K107" s="13">
        <v>-6.8886032400830022E-2</v>
      </c>
      <c r="L107" s="13">
        <v>-8.7983741245264979E-2</v>
      </c>
    </row>
    <row r="108" spans="1:12">
      <c r="A108" s="10">
        <v>37134</v>
      </c>
      <c r="B108" s="26">
        <v>1397.8291215614709</v>
      </c>
      <c r="C108" s="26">
        <v>921.92336550892946</v>
      </c>
      <c r="D108" s="26">
        <v>577.40060397723585</v>
      </c>
      <c r="E108" s="26">
        <v>8751.3145099451867</v>
      </c>
      <c r="F108" s="26">
        <v>837.51957562298173</v>
      </c>
      <c r="H108" s="13">
        <v>-7.9957161414975331E-2</v>
      </c>
      <c r="I108" s="13">
        <v>-8.2787582806172599E-2</v>
      </c>
      <c r="J108" s="13">
        <v>-6.4413457892401826E-2</v>
      </c>
      <c r="K108" s="13">
        <v>-6.3709219749269019E-2</v>
      </c>
      <c r="L108" s="13">
        <v>-4.7805024322910228E-2</v>
      </c>
    </row>
    <row r="109" spans="1:12">
      <c r="A109" s="10">
        <v>37103</v>
      </c>
      <c r="B109" s="26">
        <v>1519.3087353532965</v>
      </c>
      <c r="C109" s="26">
        <v>1005.136158458817</v>
      </c>
      <c r="D109" s="26">
        <v>617.15360150064157</v>
      </c>
      <c r="E109" s="26">
        <v>9346.7912902033022</v>
      </c>
      <c r="F109" s="26">
        <v>879.56731238519262</v>
      </c>
      <c r="H109" s="13">
        <v>-5.161186194017775E-2</v>
      </c>
      <c r="I109" s="13">
        <v>-4.5376705267621387E-2</v>
      </c>
      <c r="J109" s="13">
        <v>-2.618590600758397E-2</v>
      </c>
      <c r="K109" s="13">
        <v>-3.6599159356575317E-2</v>
      </c>
      <c r="L109" s="13">
        <v>-1.3168482425088168E-2</v>
      </c>
    </row>
    <row r="110" spans="1:12">
      <c r="A110" s="10">
        <v>37071</v>
      </c>
      <c r="B110" s="26">
        <v>1601.9904450317595</v>
      </c>
      <c r="C110" s="26">
        <v>1052.913923225181</v>
      </c>
      <c r="D110" s="26">
        <v>633.74889037644994</v>
      </c>
      <c r="E110" s="26">
        <v>9701.8716362764208</v>
      </c>
      <c r="F110" s="26">
        <v>891.30443922857717</v>
      </c>
      <c r="H110" s="13">
        <v>-2.9394183362496107E-2</v>
      </c>
      <c r="I110" s="13">
        <v>-2.9861916649159936E-2</v>
      </c>
      <c r="J110" s="13">
        <v>-2.140755437900721E-2</v>
      </c>
      <c r="K110" s="13">
        <v>-2.0505395931972203E-2</v>
      </c>
      <c r="L110" s="13">
        <v>-3.1189345735460505E-2</v>
      </c>
    </row>
    <row r="111" spans="1:12">
      <c r="A111" s="10">
        <v>37042</v>
      </c>
      <c r="B111" s="26">
        <v>1650.5057125884312</v>
      </c>
      <c r="C111" s="26">
        <v>1085.3237712186647</v>
      </c>
      <c r="D111" s="26">
        <v>647.61269434722351</v>
      </c>
      <c r="E111" s="26">
        <v>9904.9771136897525</v>
      </c>
      <c r="F111" s="26">
        <v>919.99859343537025</v>
      </c>
      <c r="H111" s="13">
        <v>2.1278479007041051E-2</v>
      </c>
      <c r="I111" s="13">
        <v>3.2843793218227946E-2</v>
      </c>
      <c r="J111" s="13">
        <v>-5.3294198486517619E-3</v>
      </c>
      <c r="K111" s="13">
        <v>3.5199761600440249E-2</v>
      </c>
      <c r="L111" s="13">
        <v>-1.2420305911001517E-2</v>
      </c>
    </row>
    <row r="112" spans="1:12">
      <c r="A112" s="10">
        <v>37011</v>
      </c>
      <c r="B112" s="26">
        <v>1616.1171967445835</v>
      </c>
      <c r="C112" s="26">
        <v>1050.8111471889808</v>
      </c>
      <c r="D112" s="26">
        <v>651.08258680847212</v>
      </c>
      <c r="E112" s="26">
        <v>9568.1794771440564</v>
      </c>
      <c r="F112" s="26">
        <v>931.56896495733542</v>
      </c>
      <c r="H112" s="13">
        <v>7.9686754693305106E-2</v>
      </c>
      <c r="I112" s="13">
        <v>7.1123316082186916E-2</v>
      </c>
      <c r="J112" s="13">
        <v>6.7333558399288451E-2</v>
      </c>
      <c r="K112" s="13">
        <v>6.91596519872828E-2</v>
      </c>
      <c r="L112" s="13">
        <v>7.4165333931696775E-2</v>
      </c>
    </row>
    <row r="113" spans="1:12">
      <c r="A113" s="10">
        <v>36980</v>
      </c>
      <c r="B113" s="26">
        <v>1496.8389578916861</v>
      </c>
      <c r="C113" s="26">
        <v>981.03657292467392</v>
      </c>
      <c r="D113" s="26">
        <v>610.00854108337023</v>
      </c>
      <c r="E113" s="26">
        <v>8949.2523023660324</v>
      </c>
      <c r="F113" s="26">
        <v>867.24914268790883</v>
      </c>
      <c r="H113" s="13">
        <v>-3.6999872385377719E-2</v>
      </c>
      <c r="I113" s="13">
        <v>-2.7709861019921567E-2</v>
      </c>
      <c r="J113" s="13">
        <v>-5.1952315638199908E-2</v>
      </c>
      <c r="K113" s="13">
        <v>-1.9656655461742667E-2</v>
      </c>
      <c r="L113" s="13">
        <v>-6.5493036689262207E-2</v>
      </c>
    </row>
    <row r="114" spans="1:12">
      <c r="A114" s="10">
        <v>36950</v>
      </c>
      <c r="B114" s="26">
        <v>1554.3496983737657</v>
      </c>
      <c r="C114" s="26">
        <v>1008.9957036423</v>
      </c>
      <c r="D114" s="26">
        <v>643.43656036036987</v>
      </c>
      <c r="E114" s="26">
        <v>9128.6918529356044</v>
      </c>
      <c r="F114" s="26">
        <v>928.02855060111017</v>
      </c>
      <c r="H114" s="13">
        <v>-6.7214073500973637E-2</v>
      </c>
      <c r="I114" s="13">
        <v>-7.4210906905073371E-2</v>
      </c>
      <c r="J114" s="13">
        <v>-7.2465507280581098E-2</v>
      </c>
      <c r="K114" s="13">
        <v>-5.5041515658481588E-2</v>
      </c>
      <c r="L114" s="13">
        <v>-8.4400110365613346E-2</v>
      </c>
    </row>
    <row r="115" spans="1:12">
      <c r="A115" s="10">
        <v>36922</v>
      </c>
      <c r="B115" s="26">
        <v>1666.3520044814786</v>
      </c>
      <c r="C115" s="26">
        <v>1089.8764212799401</v>
      </c>
      <c r="D115" s="26">
        <v>693.70634236349713</v>
      </c>
      <c r="E115" s="26">
        <v>9660.4157793205177</v>
      </c>
      <c r="F115" s="26">
        <v>1013.5743364622799</v>
      </c>
      <c r="H115" s="13">
        <v>3.4229103643816705E-2</v>
      </c>
      <c r="I115" s="13">
        <v>2.9137766365769258E-2</v>
      </c>
      <c r="J115" s="13">
        <v>4.2237371949156E-2</v>
      </c>
      <c r="K115" s="13">
        <v>2.9740698323947212E-2</v>
      </c>
      <c r="L115" s="13">
        <v>1.9422294971584986E-2</v>
      </c>
    </row>
    <row r="116" spans="1:12">
      <c r="A116" s="10">
        <v>36889</v>
      </c>
      <c r="B116" s="26">
        <v>1611.2020040922787</v>
      </c>
      <c r="C116" s="26">
        <v>1059.0189738431809</v>
      </c>
      <c r="D116" s="26">
        <v>665.59342529250478</v>
      </c>
      <c r="E116" s="26">
        <v>9381.4062074503308</v>
      </c>
      <c r="F116" s="26">
        <v>994.26345829579088</v>
      </c>
      <c r="H116" s="13">
        <v>-5.1164490602935708E-2</v>
      </c>
      <c r="I116" s="13">
        <v>-5.7622747710414535E-2</v>
      </c>
      <c r="J116" s="13">
        <v>-3.5524990707643367E-2</v>
      </c>
      <c r="K116" s="13">
        <v>-4.3788081666693901E-2</v>
      </c>
      <c r="L116" s="13">
        <v>1.6318262254412685E-2</v>
      </c>
    </row>
    <row r="117" spans="1:12">
      <c r="A117" s="10">
        <v>36860</v>
      </c>
      <c r="B117" s="26">
        <v>1698.0835857588361</v>
      </c>
      <c r="C117" s="26">
        <v>1123.7739146081938</v>
      </c>
      <c r="D117" s="26">
        <v>690.1095610355485</v>
      </c>
      <c r="E117" s="26">
        <v>9811.0115839198952</v>
      </c>
      <c r="F117" s="26">
        <v>978.29931353422739</v>
      </c>
      <c r="H117" s="13">
        <v>-9.3151134155786686E-2</v>
      </c>
      <c r="I117" s="13">
        <v>-8.5200834973380712E-2</v>
      </c>
      <c r="J117" s="13">
        <v>-3.7721536340638573E-2</v>
      </c>
      <c r="K117" s="13">
        <v>-5.9745421720454162E-2</v>
      </c>
      <c r="L117" s="13">
        <v>-6.058401580943118E-2</v>
      </c>
    </row>
    <row r="118" spans="1:12">
      <c r="A118" s="10">
        <v>36830</v>
      </c>
      <c r="B118" s="26">
        <v>1872.5100176180274</v>
      </c>
      <c r="C118" s="26">
        <v>1228.4378446885592</v>
      </c>
      <c r="D118" s="26">
        <v>717.16201400911905</v>
      </c>
      <c r="E118" s="26">
        <v>10434.420433104231</v>
      </c>
      <c r="F118" s="26">
        <v>1041.3909599134208</v>
      </c>
      <c r="H118" s="13">
        <v>2.2993498890057085E-2</v>
      </c>
      <c r="I118" s="13">
        <v>2.3715727671941966E-2</v>
      </c>
      <c r="J118" s="13">
        <v>1.2485207465664505E-3</v>
      </c>
      <c r="K118" s="13">
        <v>2.2844848584870681E-2</v>
      </c>
      <c r="L118" s="13">
        <v>-1.6629708228176221E-2</v>
      </c>
    </row>
    <row r="119" spans="1:12">
      <c r="A119" s="10">
        <v>36798</v>
      </c>
      <c r="B119" s="26">
        <v>1830.4222066412851</v>
      </c>
      <c r="C119" s="26">
        <v>1199.9794586356322</v>
      </c>
      <c r="D119" s="26">
        <v>716.26773887703484</v>
      </c>
      <c r="E119" s="26">
        <v>10201.371642571688</v>
      </c>
      <c r="F119" s="26">
        <v>1059.0018517206333</v>
      </c>
      <c r="H119" s="13">
        <v>-6.0681434626495778E-2</v>
      </c>
      <c r="I119" s="13">
        <v>-4.5936937397341837E-2</v>
      </c>
      <c r="J119" s="13">
        <v>-6.8106296954240753E-2</v>
      </c>
      <c r="K119" s="13">
        <v>-3.3307145831541263E-2</v>
      </c>
      <c r="L119" s="13">
        <v>-5.3055092568779605E-2</v>
      </c>
    </row>
    <row r="120" spans="1:12">
      <c r="A120" s="10">
        <v>36769</v>
      </c>
      <c r="B120" s="26">
        <v>1948.6703170967867</v>
      </c>
      <c r="C120" s="26">
        <v>1257.7569614341014</v>
      </c>
      <c r="D120" s="26">
        <v>768.61527933499042</v>
      </c>
      <c r="E120" s="26">
        <v>10552.857196143055</v>
      </c>
      <c r="F120" s="26">
        <v>1118.3352309200227</v>
      </c>
      <c r="H120" s="13">
        <v>7.8098431283568859E-2</v>
      </c>
      <c r="I120" s="13">
        <v>7.6179661534025778E-2</v>
      </c>
      <c r="J120" s="13">
        <v>6.2960063606049665E-2</v>
      </c>
      <c r="K120" s="13">
        <v>6.2542157098026685E-2</v>
      </c>
      <c r="L120" s="13">
        <v>3.2654665309387099E-2</v>
      </c>
    </row>
    <row r="121" spans="1:12">
      <c r="A121" s="10">
        <v>36738</v>
      </c>
      <c r="B121" s="26">
        <v>1807.5068663041529</v>
      </c>
      <c r="C121" s="26">
        <v>1168.7239653286597</v>
      </c>
      <c r="D121" s="26">
        <v>723.08951733096512</v>
      </c>
      <c r="E121" s="26">
        <v>9931.7068274868288</v>
      </c>
      <c r="F121" s="26">
        <v>1082.9711698295241</v>
      </c>
      <c r="H121" s="13">
        <v>-2.3487667672016377E-3</v>
      </c>
      <c r="I121" s="13">
        <v>5.5108688123717275E-3</v>
      </c>
      <c r="J121" s="13">
        <v>-1.7514885575953598E-2</v>
      </c>
      <c r="K121" s="13">
        <v>1.6307523429965221E-2</v>
      </c>
      <c r="L121" s="13">
        <v>-2.8028300441191978E-2</v>
      </c>
    </row>
    <row r="122" spans="1:12">
      <c r="A122" s="10">
        <v>36707</v>
      </c>
      <c r="B122" s="26">
        <v>1811.7622733218009</v>
      </c>
      <c r="C122" s="26">
        <v>1162.3185801154611</v>
      </c>
      <c r="D122" s="26">
        <v>735.98012500663231</v>
      </c>
      <c r="E122" s="26">
        <v>9772.3440971567634</v>
      </c>
      <c r="F122" s="26">
        <v>1114.2003108949575</v>
      </c>
      <c r="H122" s="13">
        <v>-8.227703781714002E-3</v>
      </c>
      <c r="I122" s="13">
        <v>2.2714193574024932E-4</v>
      </c>
      <c r="J122" s="13">
        <v>2.0699156147076625E-2</v>
      </c>
      <c r="K122" s="13">
        <v>6.0157806712253237E-3</v>
      </c>
      <c r="L122" s="13">
        <v>3.3810431739232705E-2</v>
      </c>
    </row>
    <row r="123" spans="1:12">
      <c r="A123" s="10">
        <v>36677</v>
      </c>
      <c r="B123" s="26">
        <v>1826.7925815534554</v>
      </c>
      <c r="C123" s="26">
        <v>1162.0546287776447</v>
      </c>
      <c r="D123" s="26">
        <v>721.05489710092593</v>
      </c>
      <c r="E123" s="26">
        <v>9713.9073610123123</v>
      </c>
      <c r="F123" s="26">
        <v>1077.7607544745711</v>
      </c>
      <c r="H123" s="13">
        <v>-3.9634413474521013E-2</v>
      </c>
      <c r="I123" s="13">
        <v>-4.2138801230797718E-2</v>
      </c>
      <c r="J123" s="13">
        <v>2.052347805338739E-2</v>
      </c>
      <c r="K123" s="13">
        <v>-1.8624318751160884E-2</v>
      </c>
      <c r="L123" s="13">
        <v>-2.5193990990858728E-2</v>
      </c>
    </row>
    <row r="124" spans="1:12">
      <c r="A124" s="10">
        <v>36644</v>
      </c>
      <c r="B124" s="26">
        <v>1902.1845505341728</v>
      </c>
      <c r="C124" s="26">
        <v>1213.1764291849586</v>
      </c>
      <c r="D124" s="26">
        <v>706.55395256198585</v>
      </c>
      <c r="E124" s="26">
        <v>9898.255628925901</v>
      </c>
      <c r="F124" s="26">
        <v>1105.6156245590648</v>
      </c>
      <c r="H124" s="13">
        <v>-8.8836467129005392E-3</v>
      </c>
      <c r="I124" s="13">
        <v>5.8430285924178094E-3</v>
      </c>
      <c r="J124" s="13">
        <v>-2.3498949964651294E-2</v>
      </c>
      <c r="K124" s="13">
        <v>-7.5018855730100142E-3</v>
      </c>
      <c r="L124" s="13">
        <v>-4.2168342557048155E-2</v>
      </c>
    </row>
    <row r="125" spans="1:12">
      <c r="A125" s="10">
        <v>36616</v>
      </c>
      <c r="B125" s="26">
        <v>1919.2343504629487</v>
      </c>
      <c r="C125" s="26">
        <v>1206.1289830508485</v>
      </c>
      <c r="D125" s="26">
        <v>723.55677706276822</v>
      </c>
      <c r="E125" s="26">
        <v>9973.0724774631653</v>
      </c>
      <c r="F125" s="26">
        <v>1154.290126002559</v>
      </c>
      <c r="H125" s="13">
        <v>6.562974837213531E-2</v>
      </c>
      <c r="I125" s="13">
        <v>7.5755333907751909E-2</v>
      </c>
      <c r="J125" s="13">
        <v>5.8117108876518886E-2</v>
      </c>
      <c r="K125" s="13">
        <v>5.378222415006495E-2</v>
      </c>
      <c r="L125" s="13">
        <v>6.9243189973859254E-2</v>
      </c>
    </row>
    <row r="126" spans="1:12">
      <c r="A126" s="10">
        <v>36585</v>
      </c>
      <c r="B126" s="26">
        <v>1801.0330073787698</v>
      </c>
      <c r="C126" s="26">
        <v>1121.1926588079334</v>
      </c>
      <c r="D126" s="26">
        <v>683.81540284422954</v>
      </c>
      <c r="E126" s="26">
        <v>9464.0735523006315</v>
      </c>
      <c r="F126" s="26">
        <v>1079.5393759120213</v>
      </c>
      <c r="H126" s="13">
        <v>1.7840989002168683E-2</v>
      </c>
      <c r="I126" s="13">
        <v>1.9161032472053696E-2</v>
      </c>
      <c r="J126" s="13">
        <v>2.9627817939526402E-2</v>
      </c>
      <c r="K126" s="13">
        <v>-1.9280556569400975E-4</v>
      </c>
      <c r="L126" s="13">
        <v>2.8215411464092011E-3</v>
      </c>
    </row>
    <row r="127" spans="1:12">
      <c r="A127" s="10">
        <v>36556</v>
      </c>
      <c r="B127" s="26">
        <v>1769.4640192712188</v>
      </c>
      <c r="C127" s="26">
        <v>1100.1133511633527</v>
      </c>
      <c r="D127" s="26">
        <v>664.13843034337322</v>
      </c>
      <c r="E127" s="26">
        <v>9465.8986302408375</v>
      </c>
      <c r="F127" s="26">
        <v>1076.5019812776554</v>
      </c>
      <c r="H127" s="13">
        <v>-3.1834601732787737E-2</v>
      </c>
      <c r="I127" s="13">
        <v>-3.4085882440999193E-2</v>
      </c>
      <c r="J127" s="13">
        <v>-6.2504255696424704E-2</v>
      </c>
      <c r="K127" s="13">
        <v>-2.9542654934049395E-2</v>
      </c>
      <c r="L127" s="13">
        <v>-5.7152787883026912E-2</v>
      </c>
    </row>
    <row r="128" spans="1:12">
      <c r="A128" s="10">
        <v>36525</v>
      </c>
      <c r="B128" s="26">
        <v>1827.6464150011373</v>
      </c>
      <c r="C128" s="26">
        <v>1138.9349541173412</v>
      </c>
      <c r="D128" s="26">
        <v>708.41754149692986</v>
      </c>
      <c r="E128" s="26">
        <v>9754.0594425585514</v>
      </c>
      <c r="F128" s="26">
        <v>1141.7565512662306</v>
      </c>
      <c r="H128" s="13"/>
      <c r="I128" s="13"/>
      <c r="J128" s="13"/>
      <c r="K128" s="13"/>
      <c r="L128" s="26"/>
    </row>
  </sheetData>
  <pageMargins left="0.7" right="0.7" top="0.75" bottom="0.75" header="0.3" footer="0.3"/>
  <pageSetup scale="7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7"/>
  <dimension ref="A2:N27"/>
  <sheetViews>
    <sheetView zoomScaleNormal="100" workbookViewId="0">
      <selection activeCell="A2" sqref="A2"/>
    </sheetView>
  </sheetViews>
  <sheetFormatPr defaultRowHeight="15"/>
  <sheetData>
    <row r="2" spans="1:14" ht="15.75">
      <c r="A2" s="27" t="s">
        <v>81</v>
      </c>
    </row>
    <row r="3" spans="1:14">
      <c r="A3" s="28" t="s">
        <v>125</v>
      </c>
    </row>
    <row r="4" spans="1:14">
      <c r="A4" s="28"/>
    </row>
    <row r="6" spans="1:14">
      <c r="B6" s="30"/>
      <c r="C6" s="30" t="s">
        <v>82</v>
      </c>
      <c r="D6" s="30"/>
      <c r="E6" s="30"/>
      <c r="F6" s="30"/>
      <c r="G6" s="47"/>
      <c r="J6" s="30"/>
      <c r="K6" s="30" t="s">
        <v>83</v>
      </c>
      <c r="L6" s="30"/>
      <c r="M6" s="30"/>
      <c r="N6" s="30"/>
    </row>
    <row r="7" spans="1:14">
      <c r="A7" s="29"/>
      <c r="C7" s="30"/>
      <c r="D7" s="30"/>
      <c r="E7" s="30"/>
      <c r="F7" s="30"/>
      <c r="G7" s="30"/>
      <c r="I7" s="29"/>
      <c r="K7" s="30"/>
      <c r="L7" s="30"/>
      <c r="M7" s="30"/>
      <c r="N7" s="30"/>
    </row>
    <row r="8" spans="1:14">
      <c r="A8" s="31" t="s">
        <v>84</v>
      </c>
      <c r="B8" s="32" t="s">
        <v>85</v>
      </c>
      <c r="C8" s="32" t="s">
        <v>86</v>
      </c>
      <c r="D8" s="32" t="s">
        <v>87</v>
      </c>
      <c r="E8" s="32" t="s">
        <v>88</v>
      </c>
      <c r="F8" s="32" t="s">
        <v>89</v>
      </c>
      <c r="G8" s="33"/>
      <c r="I8" s="31" t="s">
        <v>84</v>
      </c>
      <c r="J8" s="32" t="s">
        <v>85</v>
      </c>
      <c r="K8" s="32" t="s">
        <v>86</v>
      </c>
      <c r="L8" s="32" t="s">
        <v>87</v>
      </c>
      <c r="M8" s="32" t="s">
        <v>88</v>
      </c>
      <c r="N8" s="32" t="s">
        <v>89</v>
      </c>
    </row>
    <row r="9" spans="1:14">
      <c r="A9" s="34" t="s">
        <v>90</v>
      </c>
      <c r="B9" s="41">
        <v>0.49280000000000002</v>
      </c>
      <c r="C9" s="41">
        <v>1.1516</v>
      </c>
      <c r="D9" s="41">
        <v>2.7084999999999999</v>
      </c>
      <c r="E9" s="41">
        <v>3.9233000000000002</v>
      </c>
      <c r="F9" s="41">
        <v>4.6097000000000001</v>
      </c>
      <c r="I9" s="34" t="s">
        <v>91</v>
      </c>
      <c r="J9" s="41">
        <v>0.84840000000000004</v>
      </c>
      <c r="K9" s="41">
        <v>1.3801000000000001</v>
      </c>
      <c r="L9" s="41">
        <v>2.5293000000000001</v>
      </c>
      <c r="M9" s="41">
        <v>3.3757999999999999</v>
      </c>
      <c r="N9" s="41">
        <v>4.2312000000000003</v>
      </c>
    </row>
    <row r="11" spans="1:14">
      <c r="A11" s="35" t="s">
        <v>44</v>
      </c>
      <c r="B11" s="36">
        <v>0.56110000000000004</v>
      </c>
      <c r="C11" s="36">
        <v>1.2863</v>
      </c>
      <c r="D11" s="36">
        <v>3.0011999999999999</v>
      </c>
      <c r="E11" s="36">
        <v>4.5143000000000004</v>
      </c>
      <c r="F11" s="36">
        <v>5.2485999999999997</v>
      </c>
      <c r="G11" s="36"/>
      <c r="I11" s="35" t="s">
        <v>92</v>
      </c>
      <c r="J11" s="37">
        <v>1.3351</v>
      </c>
      <c r="K11" s="37">
        <v>1.8660999999999999</v>
      </c>
      <c r="L11" s="37">
        <v>3.1187999999999998</v>
      </c>
      <c r="M11" s="37">
        <v>4.1311</v>
      </c>
      <c r="N11" s="38" t="s">
        <v>93</v>
      </c>
    </row>
    <row r="12" spans="1:14" ht="15.75" thickBot="1">
      <c r="A12" s="35" t="s">
        <v>46</v>
      </c>
      <c r="B12" s="36">
        <v>0.96630000000000005</v>
      </c>
      <c r="C12" s="36">
        <v>1.6301000000000001</v>
      </c>
      <c r="D12" s="36">
        <v>3.4681000000000002</v>
      </c>
      <c r="E12" s="36">
        <v>4.8258999999999999</v>
      </c>
      <c r="F12" s="36">
        <v>5.5953999999999997</v>
      </c>
      <c r="G12" s="36"/>
      <c r="I12" s="35" t="s">
        <v>94</v>
      </c>
      <c r="J12" s="37">
        <v>1.4746000000000001</v>
      </c>
      <c r="K12" s="37">
        <v>1.9414</v>
      </c>
      <c r="L12" s="37">
        <v>3.3086000000000002</v>
      </c>
      <c r="M12" s="37">
        <v>4.4878</v>
      </c>
      <c r="N12" s="38" t="s">
        <v>93</v>
      </c>
    </row>
    <row r="13" spans="1:14">
      <c r="A13" s="35" t="s">
        <v>47</v>
      </c>
      <c r="B13" s="36">
        <v>0.99070000000000003</v>
      </c>
      <c r="C13" s="36">
        <v>1.6529</v>
      </c>
      <c r="D13" s="36">
        <v>3.4922</v>
      </c>
      <c r="E13" s="36">
        <v>4.8476999999999997</v>
      </c>
      <c r="F13" s="36">
        <v>5.6231999999999998</v>
      </c>
      <c r="G13" s="36"/>
      <c r="I13" s="35" t="s">
        <v>48</v>
      </c>
      <c r="J13" s="37">
        <v>1.5159</v>
      </c>
      <c r="K13" s="37">
        <v>2.0594000000000001</v>
      </c>
      <c r="L13" s="37">
        <v>3.4554999999999998</v>
      </c>
      <c r="M13" s="60">
        <v>4.5179999999999998</v>
      </c>
      <c r="N13" s="37">
        <v>5.0064000000000002</v>
      </c>
    </row>
    <row r="14" spans="1:14" ht="15.75" thickBot="1">
      <c r="A14" s="35" t="s">
        <v>48</v>
      </c>
      <c r="B14" s="36">
        <v>1.0528</v>
      </c>
      <c r="C14" s="36">
        <v>1.7126999999999999</v>
      </c>
      <c r="D14" s="36">
        <v>3.6128</v>
      </c>
      <c r="E14" s="36">
        <v>4.9740000000000002</v>
      </c>
      <c r="F14" s="36">
        <v>5.7118000000000002</v>
      </c>
      <c r="G14" s="36"/>
      <c r="I14" s="35" t="s">
        <v>50</v>
      </c>
      <c r="J14" s="37">
        <v>1.601</v>
      </c>
      <c r="K14" s="37">
        <v>2.3014999999999999</v>
      </c>
      <c r="L14" s="37">
        <v>3.6741000000000001</v>
      </c>
      <c r="M14" s="61">
        <v>4.7370000000000001</v>
      </c>
      <c r="N14" s="37">
        <v>5.4573999999999998</v>
      </c>
    </row>
    <row r="15" spans="1:14">
      <c r="A15" s="35" t="s">
        <v>49</v>
      </c>
      <c r="B15" s="36">
        <v>1.393</v>
      </c>
      <c r="C15" s="36">
        <v>1.9742</v>
      </c>
      <c r="D15" s="36">
        <v>3.8066</v>
      </c>
      <c r="E15" s="36">
        <v>5.2253999999999996</v>
      </c>
      <c r="F15" s="36">
        <v>5.9714</v>
      </c>
      <c r="G15" s="36"/>
      <c r="I15" s="35" t="s">
        <v>51</v>
      </c>
      <c r="J15" s="37">
        <v>1.8586</v>
      </c>
      <c r="K15" s="37">
        <v>2.6730999999999998</v>
      </c>
      <c r="L15" s="37">
        <v>4.0930999999999997</v>
      </c>
      <c r="M15" s="37">
        <v>5.0761000000000003</v>
      </c>
      <c r="N15" s="38" t="s">
        <v>93</v>
      </c>
    </row>
    <row r="16" spans="1:14">
      <c r="A16" s="35" t="s">
        <v>50</v>
      </c>
      <c r="B16" s="36">
        <v>2.0629</v>
      </c>
      <c r="C16" s="36">
        <v>2.6602999999999999</v>
      </c>
      <c r="D16" s="36">
        <v>4.4862000000000002</v>
      </c>
      <c r="E16" s="36">
        <v>5.5717999999999996</v>
      </c>
      <c r="F16" s="36">
        <v>6.2302999999999997</v>
      </c>
      <c r="G16" s="36"/>
      <c r="I16" s="35" t="s">
        <v>52</v>
      </c>
      <c r="J16" s="37">
        <v>1.9978</v>
      </c>
      <c r="K16" s="37">
        <v>2.8290999999999999</v>
      </c>
      <c r="L16" s="37">
        <v>4.3239999999999998</v>
      </c>
      <c r="M16" s="37">
        <v>5.5834000000000001</v>
      </c>
      <c r="N16" s="38" t="s">
        <v>93</v>
      </c>
    </row>
    <row r="17" spans="1:14">
      <c r="A17" s="35" t="s">
        <v>51</v>
      </c>
      <c r="B17" s="36">
        <v>2.0724999999999998</v>
      </c>
      <c r="C17" s="36">
        <v>2.6802999999999999</v>
      </c>
      <c r="D17" s="36">
        <v>4.4926000000000004</v>
      </c>
      <c r="E17" s="36">
        <v>5.5898000000000003</v>
      </c>
      <c r="F17" s="36">
        <v>6.2679</v>
      </c>
      <c r="G17" s="36"/>
      <c r="H17" s="29"/>
      <c r="I17" s="35" t="s">
        <v>54</v>
      </c>
      <c r="J17" s="37">
        <v>3.4207000000000001</v>
      </c>
      <c r="K17" s="37">
        <v>4.3586</v>
      </c>
      <c r="L17" s="37">
        <v>6.4280999999999997</v>
      </c>
      <c r="M17" s="37">
        <v>8.0342000000000002</v>
      </c>
      <c r="N17" s="38" t="s">
        <v>93</v>
      </c>
    </row>
    <row r="18" spans="1:14">
      <c r="A18" s="35" t="s">
        <v>52</v>
      </c>
      <c r="B18" s="36">
        <v>2.7723</v>
      </c>
      <c r="C18" s="36">
        <v>3.5055000000000001</v>
      </c>
      <c r="D18" s="36">
        <v>5.4553000000000003</v>
      </c>
      <c r="E18" s="36">
        <v>6.5147000000000004</v>
      </c>
      <c r="F18" s="36">
        <v>7.1115000000000004</v>
      </c>
      <c r="G18" s="36"/>
      <c r="H18" s="29"/>
      <c r="I18" s="29"/>
      <c r="J18" s="29"/>
    </row>
    <row r="19" spans="1:14">
      <c r="A19" s="35" t="s">
        <v>53</v>
      </c>
      <c r="B19" s="36">
        <v>4.0412999999999997</v>
      </c>
      <c r="C19" s="36">
        <v>4.8629999999999995</v>
      </c>
      <c r="D19" s="36">
        <v>6.4401000000000002</v>
      </c>
      <c r="E19" s="36">
        <v>7.5122999999999998</v>
      </c>
      <c r="F19" s="36">
        <v>8.0795999999999992</v>
      </c>
      <c r="G19" s="36"/>
      <c r="H19" s="29"/>
      <c r="I19" s="39"/>
      <c r="K19" s="29"/>
    </row>
    <row r="20" spans="1:14">
      <c r="A20" s="35" t="s">
        <v>54</v>
      </c>
      <c r="B20" s="36">
        <v>4.0625</v>
      </c>
      <c r="C20" s="36">
        <v>4.8845000000000001</v>
      </c>
      <c r="D20" s="36">
        <v>6.4619</v>
      </c>
      <c r="E20" s="36">
        <v>7.5357000000000003</v>
      </c>
      <c r="F20" s="36">
        <v>8.0943000000000005</v>
      </c>
      <c r="G20" s="36"/>
      <c r="I20" s="29"/>
      <c r="K20" s="29"/>
    </row>
    <row r="21" spans="1:14">
      <c r="A21" s="35" t="s">
        <v>55</v>
      </c>
      <c r="B21" s="36">
        <v>4.3232999999999997</v>
      </c>
      <c r="C21" s="36">
        <v>5.1851000000000003</v>
      </c>
      <c r="D21" s="36">
        <v>6.7605000000000004</v>
      </c>
      <c r="E21" s="36">
        <v>7.8304999999999998</v>
      </c>
      <c r="F21" s="36">
        <v>8.3503000000000007</v>
      </c>
      <c r="G21" s="36"/>
      <c r="I21" s="29"/>
      <c r="K21" s="29"/>
    </row>
    <row r="22" spans="1:14">
      <c r="A22" s="35" t="s">
        <v>56</v>
      </c>
      <c r="B22" s="36">
        <v>4.5598999999999998</v>
      </c>
      <c r="C22" s="36">
        <v>5.3997999999999999</v>
      </c>
      <c r="D22" s="36">
        <v>7.1638000000000002</v>
      </c>
      <c r="E22" s="36">
        <v>8.2289999999999992</v>
      </c>
      <c r="F22" s="36">
        <v>8.7200000000000006</v>
      </c>
      <c r="G22" s="36"/>
      <c r="I22" s="29"/>
      <c r="K22" s="29"/>
    </row>
    <row r="23" spans="1:14">
      <c r="A23" s="35" t="s">
        <v>57</v>
      </c>
      <c r="B23" s="36">
        <v>5.3952</v>
      </c>
      <c r="C23" s="36">
        <v>6.3125999999999998</v>
      </c>
      <c r="D23" s="36">
        <v>8.1129999999999995</v>
      </c>
      <c r="E23" s="36">
        <v>9.2136999999999993</v>
      </c>
      <c r="F23" s="36">
        <v>9.7438000000000002</v>
      </c>
      <c r="G23" s="36"/>
      <c r="I23" s="29"/>
      <c r="K23" s="29"/>
    </row>
    <row r="24" spans="1:14">
      <c r="A24" s="35" t="s">
        <v>58</v>
      </c>
      <c r="B24" s="36">
        <v>5.9142999999999999</v>
      </c>
      <c r="C24" s="36">
        <v>6.7981999999999996</v>
      </c>
      <c r="D24" s="36">
        <v>8.6016999999999992</v>
      </c>
      <c r="E24" s="36">
        <v>9.6928999999999998</v>
      </c>
      <c r="F24" s="36">
        <v>10.223700000000001</v>
      </c>
      <c r="G24" s="36"/>
      <c r="I24" s="29"/>
      <c r="K24" s="29"/>
    </row>
    <row r="25" spans="1:14">
      <c r="A25" s="29"/>
      <c r="I25" s="29"/>
      <c r="K25" s="29"/>
    </row>
    <row r="26" spans="1:14">
      <c r="A26" s="40" t="s">
        <v>95</v>
      </c>
      <c r="I26" s="29"/>
      <c r="K26" s="29"/>
    </row>
    <row r="27" spans="1:14">
      <c r="A27" s="40" t="s">
        <v>96</v>
      </c>
    </row>
  </sheetData>
  <pageMargins left="0.7" right="0.7" top="0.75" bottom="0.75" header="0.3" footer="0.3"/>
  <pageSetup scale="7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2:D13"/>
  <sheetViews>
    <sheetView zoomScaleNormal="100" workbookViewId="0">
      <selection activeCell="A2" sqref="A2"/>
    </sheetView>
  </sheetViews>
  <sheetFormatPr defaultRowHeight="16.5" customHeight="1"/>
  <cols>
    <col min="1" max="4" width="12.28515625" customWidth="1"/>
  </cols>
  <sheetData>
    <row r="2" spans="1:4" ht="16.5" customHeight="1">
      <c r="A2" s="1" t="s">
        <v>149</v>
      </c>
    </row>
    <row r="3" spans="1:4" ht="16.5" customHeight="1">
      <c r="A3" t="s">
        <v>142</v>
      </c>
    </row>
    <row r="5" spans="1:4" ht="16.5" customHeight="1">
      <c r="C5" s="4"/>
      <c r="D5" s="5" t="s">
        <v>141</v>
      </c>
    </row>
    <row r="6" spans="1:4" ht="16.5" customHeight="1">
      <c r="A6" s="55" t="s">
        <v>140</v>
      </c>
      <c r="B6" s="3" t="s">
        <v>2</v>
      </c>
      <c r="C6" s="3" t="s">
        <v>84</v>
      </c>
      <c r="D6" s="3" t="s">
        <v>146</v>
      </c>
    </row>
    <row r="7" spans="1:4" ht="16.5" customHeight="1">
      <c r="A7" s="56" t="s">
        <v>147</v>
      </c>
      <c r="B7" s="57">
        <v>40002</v>
      </c>
      <c r="C7" s="4" t="s">
        <v>148</v>
      </c>
      <c r="D7" s="4" t="s">
        <v>49</v>
      </c>
    </row>
    <row r="8" spans="1:4" ht="16.5" customHeight="1">
      <c r="A8" s="56" t="s">
        <v>143</v>
      </c>
      <c r="B8" s="57">
        <v>39947</v>
      </c>
      <c r="C8" s="4" t="s">
        <v>49</v>
      </c>
      <c r="D8" s="4" t="s">
        <v>49</v>
      </c>
    </row>
    <row r="9" spans="1:4" ht="16.5" customHeight="1">
      <c r="A9" s="56" t="s">
        <v>143</v>
      </c>
      <c r="B9" s="57">
        <v>39191</v>
      </c>
      <c r="C9" s="4" t="s">
        <v>144</v>
      </c>
      <c r="D9" s="4" t="s">
        <v>144</v>
      </c>
    </row>
    <row r="10" spans="1:4" ht="16.5" customHeight="1">
      <c r="A10" s="56" t="s">
        <v>145</v>
      </c>
      <c r="B10" s="57">
        <v>38657</v>
      </c>
      <c r="C10" s="4" t="s">
        <v>49</v>
      </c>
      <c r="D10" s="4" t="s">
        <v>49</v>
      </c>
    </row>
    <row r="11" spans="1:4" ht="16.5" customHeight="1">
      <c r="A11" s="56" t="s">
        <v>143</v>
      </c>
      <c r="B11" s="57">
        <v>38268</v>
      </c>
      <c r="C11" s="4" t="s">
        <v>49</v>
      </c>
      <c r="D11" s="4" t="s">
        <v>49</v>
      </c>
    </row>
    <row r="12" spans="1:4" ht="16.5" customHeight="1">
      <c r="A12" s="56" t="s">
        <v>143</v>
      </c>
      <c r="B12" s="57">
        <v>38085</v>
      </c>
      <c r="C12" s="4" t="s">
        <v>49</v>
      </c>
      <c r="D12" s="4" t="s">
        <v>49</v>
      </c>
    </row>
    <row r="13" spans="1:4" ht="16.5" customHeight="1">
      <c r="A13" s="56" t="s">
        <v>143</v>
      </c>
      <c r="B13" s="57">
        <v>37971</v>
      </c>
      <c r="C13" s="4" t="s">
        <v>47</v>
      </c>
      <c r="D13" s="4" t="s">
        <v>47</v>
      </c>
    </row>
  </sheetData>
  <pageMargins left="0.7" right="0.7" top="0.75" bottom="0.75" header="0.3" footer="0.3"/>
  <pageSetup scale="7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2:J21"/>
  <sheetViews>
    <sheetView zoomScaleNormal="100" workbookViewId="0">
      <selection activeCell="A2" sqref="A2"/>
    </sheetView>
  </sheetViews>
  <sheetFormatPr defaultRowHeight="15"/>
  <cols>
    <col min="1" max="1" width="24" customWidth="1"/>
    <col min="2" max="6" width="10.42578125" customWidth="1"/>
    <col min="10" max="10" width="9.140625" customWidth="1"/>
  </cols>
  <sheetData>
    <row r="2" spans="1:10">
      <c r="A2" s="1" t="s">
        <v>0</v>
      </c>
    </row>
    <row r="3" spans="1:10">
      <c r="A3" t="s">
        <v>1</v>
      </c>
    </row>
    <row r="5" spans="1:10">
      <c r="A5" s="1" t="s">
        <v>77</v>
      </c>
    </row>
    <row r="6" spans="1:10">
      <c r="A6" t="s">
        <v>103</v>
      </c>
      <c r="C6" s="54">
        <f>Yields!$M$9/100</f>
        <v>3.3757999999999996E-2</v>
      </c>
    </row>
    <row r="7" spans="1:10">
      <c r="A7" t="s">
        <v>102</v>
      </c>
      <c r="C7" s="45">
        <v>0.05</v>
      </c>
    </row>
    <row r="9" spans="1:10">
      <c r="A9" t="s">
        <v>115</v>
      </c>
      <c r="C9" s="13">
        <f>AVERAGE(Yields!M13:M14)/100</f>
        <v>4.6274999999999997E-2</v>
      </c>
    </row>
    <row r="10" spans="1:10">
      <c r="A10" s="15" t="s">
        <v>113</v>
      </c>
      <c r="B10" s="15"/>
      <c r="C10" s="58">
        <v>0.31</v>
      </c>
    </row>
    <row r="11" spans="1:10">
      <c r="A11" t="s">
        <v>114</v>
      </c>
      <c r="C11" s="13">
        <f>C9*(1-C10)</f>
        <v>3.1929749999999993E-2</v>
      </c>
    </row>
    <row r="14" spans="1:10">
      <c r="B14" s="5"/>
      <c r="C14" s="5" t="s">
        <v>105</v>
      </c>
      <c r="D14" s="5"/>
      <c r="E14" s="5"/>
      <c r="F14" s="5"/>
      <c r="G14" s="5" t="s">
        <v>111</v>
      </c>
      <c r="H14" s="4"/>
      <c r="I14" s="5" t="s">
        <v>105</v>
      </c>
      <c r="J14" s="5"/>
    </row>
    <row r="15" spans="1:10">
      <c r="B15" s="5" t="s">
        <v>104</v>
      </c>
      <c r="C15" s="5" t="s">
        <v>106</v>
      </c>
      <c r="D15" s="5" t="s">
        <v>108</v>
      </c>
      <c r="E15" s="5"/>
      <c r="F15" s="5" t="s">
        <v>109</v>
      </c>
      <c r="G15" s="5" t="s">
        <v>119</v>
      </c>
      <c r="H15" s="4"/>
      <c r="I15" s="5" t="s">
        <v>106</v>
      </c>
      <c r="J15" s="5" t="s">
        <v>109</v>
      </c>
    </row>
    <row r="16" spans="1:10">
      <c r="A16" s="2" t="s">
        <v>112</v>
      </c>
      <c r="B16" s="3" t="s">
        <v>116</v>
      </c>
      <c r="C16" s="3" t="s">
        <v>107</v>
      </c>
      <c r="D16" s="3" t="s">
        <v>116</v>
      </c>
      <c r="E16" s="3"/>
      <c r="F16" s="3" t="s">
        <v>107</v>
      </c>
      <c r="G16" s="3" t="s">
        <v>21</v>
      </c>
      <c r="H16" s="16"/>
      <c r="I16" s="3" t="s">
        <v>117</v>
      </c>
      <c r="J16" s="3" t="s">
        <v>118</v>
      </c>
    </row>
    <row r="17" spans="1:10">
      <c r="A17" t="s">
        <v>110</v>
      </c>
      <c r="B17" s="14">
        <f>Beta!H15</f>
        <v>0.64317996834189983</v>
      </c>
      <c r="C17" s="13">
        <f>Capital!$J$10/Capital!$N$10</f>
        <v>0.28240488958500382</v>
      </c>
      <c r="D17" s="41">
        <f>B17*(1+C17)</f>
        <v>0.82481713628478026</v>
      </c>
      <c r="F17" s="13">
        <f>$C$6+D17*$C$7</f>
        <v>7.4998856814239012E-2</v>
      </c>
      <c r="G17" s="46">
        <f>$C$11</f>
        <v>3.1929749999999993E-2</v>
      </c>
      <c r="I17" s="13">
        <f>1-1/(1+C17)</f>
        <v>0.22021507550270814</v>
      </c>
      <c r="J17" s="13">
        <f>I17*G17+(1-I17)*F17</f>
        <v>6.5514390205307166E-2</v>
      </c>
    </row>
    <row r="18" spans="1:10">
      <c r="C18" s="13"/>
      <c r="D18" s="41"/>
      <c r="F18" s="13"/>
      <c r="G18" s="46"/>
      <c r="I18" s="25"/>
      <c r="J18" s="13"/>
    </row>
    <row r="19" spans="1:10">
      <c r="A19" s="59" t="s">
        <v>150</v>
      </c>
      <c r="B19" s="14">
        <f>Beta!H25</f>
        <v>0.43958168083707871</v>
      </c>
      <c r="C19" s="13">
        <f>Capital!$J$10/Capital!$N$10</f>
        <v>0.28240488958500382</v>
      </c>
      <c r="D19" s="41">
        <f>B19*(1+C19)</f>
        <v>0.56372169687746432</v>
      </c>
      <c r="F19" s="13">
        <f>$C$6+D19*$C$7</f>
        <v>6.1944084843873218E-2</v>
      </c>
      <c r="G19" s="46">
        <f>$C$11</f>
        <v>3.1929749999999993E-2</v>
      </c>
      <c r="I19" s="13">
        <f>1-1/(1+C19)</f>
        <v>0.22021507550270814</v>
      </c>
      <c r="J19" s="13">
        <f>I19*G19+(1-I19)*F19</f>
        <v>5.5334475830066114E-2</v>
      </c>
    </row>
    <row r="20" spans="1:10">
      <c r="A20" s="59" t="s">
        <v>151</v>
      </c>
      <c r="B20" s="14">
        <f>Beta!H30</f>
        <v>0.6672978532457251</v>
      </c>
      <c r="C20" s="13">
        <f>Capital!$J$10/Capital!$N$10</f>
        <v>0.28240488958500382</v>
      </c>
      <c r="D20" s="41">
        <f>B20*(1+C20)</f>
        <v>0.85574602981189418</v>
      </c>
      <c r="F20" s="13">
        <f>$C$6+D20*$C$7</f>
        <v>7.6545301490594714E-2</v>
      </c>
      <c r="G20" s="46">
        <f>$C$11</f>
        <v>3.1929749999999993E-2</v>
      </c>
      <c r="I20" s="13">
        <f>1-1/(1+C20)</f>
        <v>0.22021507550270814</v>
      </c>
      <c r="J20" s="13">
        <f>I20*G20+(1-I20)*F20</f>
        <v>6.6720284450498435E-2</v>
      </c>
    </row>
    <row r="21" spans="1:10">
      <c r="A21" s="59" t="s">
        <v>10</v>
      </c>
      <c r="B21" s="14">
        <f>Beta!H35</f>
        <v>0.70755200439886534</v>
      </c>
      <c r="C21" s="13">
        <f>Capital!$J$10/Capital!$N$10</f>
        <v>0.28240488958500382</v>
      </c>
      <c r="D21" s="41">
        <f>B21*(1+C21)</f>
        <v>0.90736815007677496</v>
      </c>
      <c r="F21" s="13">
        <f>$C$6+D21*$C$7</f>
        <v>7.9126407503838744E-2</v>
      </c>
      <c r="G21" s="46">
        <f>$C$11</f>
        <v>3.1929749999999993E-2</v>
      </c>
      <c r="I21" s="13">
        <f>1-1/(1+C21)</f>
        <v>0.22021507550270814</v>
      </c>
      <c r="J21" s="13">
        <f>I21*G21+(1-I21)*F21</f>
        <v>6.8732992008155441E-2</v>
      </c>
    </row>
  </sheetData>
  <pageMargins left="0.7" right="0.7" top="0.75" bottom="0.75" header="0.3" footer="0.3"/>
  <pageSetup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Financials</vt:lpstr>
      <vt:lpstr>Capital</vt:lpstr>
      <vt:lpstr>Prices</vt:lpstr>
      <vt:lpstr>Returns</vt:lpstr>
      <vt:lpstr>Beta</vt:lpstr>
      <vt:lpstr>Index</vt:lpstr>
      <vt:lpstr>Yields</vt:lpstr>
      <vt:lpstr>Ratings</vt:lpstr>
      <vt:lpstr>WACC</vt:lpstr>
      <vt:lpstr>fiscal_year</vt:lpstr>
      <vt:lpstr>index_currencies</vt:lpstr>
      <vt:lpstr>index_returns</vt:lpstr>
      <vt:lpstr>Index!Print_Area</vt:lpstr>
      <vt:lpstr>Prices!Print_Area</vt:lpstr>
      <vt:lpstr>Returns!Print_Area</vt:lpstr>
    </vt:vector>
  </TitlesOfParts>
  <Company>University of Pennsylvania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Wessels</dc:creator>
  <cp:lastModifiedBy>Professor David Wessels</cp:lastModifiedBy>
  <cp:lastPrinted>2010-12-07T01:09:34Z</cp:lastPrinted>
  <dcterms:created xsi:type="dcterms:W3CDTF">2010-11-16T17:42:32Z</dcterms:created>
  <dcterms:modified xsi:type="dcterms:W3CDTF">2010-12-07T01:17:45Z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chePFDLData">
    <vt:lpwstr>True</vt:lpwstr>
  </property>
</Properties>
</file>